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ndice Schede" sheetId="1" r:id="rId1"/>
    <sheet name="Prospetto Finale" sheetId="2" r:id="rId2"/>
    <sheet name="Misure riduzione del rischio"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 name="34" sheetId="37" r:id="rId37"/>
    <sheet name="35" sheetId="38" r:id="rId38"/>
    <sheet name="36" sheetId="39" r:id="rId39"/>
    <sheet name="37" sheetId="40" r:id="rId40"/>
    <sheet name="38" sheetId="41" r:id="rId41"/>
    <sheet name="39" sheetId="42" r:id="rId42"/>
    <sheet name="40" sheetId="43" r:id="rId43"/>
    <sheet name="41" sheetId="44" r:id="rId44"/>
    <sheet name="42" sheetId="45" r:id="rId45"/>
    <sheet name="43" sheetId="46" r:id="rId46"/>
    <sheet name="44" sheetId="47" r:id="rId47"/>
    <sheet name="45" sheetId="48" r:id="rId48"/>
    <sheet name="46" sheetId="49" r:id="rId49"/>
    <sheet name="47" sheetId="50" r:id="rId50"/>
    <sheet name="48" sheetId="51" r:id="rId51"/>
    <sheet name="49" sheetId="52" r:id="rId52"/>
    <sheet name="50" sheetId="53" r:id="rId53"/>
    <sheet name="51" sheetId="54" r:id="rId54"/>
    <sheet name="52" sheetId="55" r:id="rId55"/>
    <sheet name="53" sheetId="56" r:id="rId56"/>
  </sheets>
  <definedNames>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rischio'!$A$1:$C$69</definedName>
    <definedName name="_xlnm.Print_Area" localSheetId="1">'Prospetto Finale'!$A$1:$G$74</definedName>
    <definedName name="_xlcn.WorksheetConnection_IndiceSchedeF11F581">'Indice Schede'!$G$12:$G$59</definedName>
    <definedName name="_xlcn.WorksheetConnection_IndiceSchedeN10R631">'Indice Schede'!$O$11:$S$64</definedName>
    <definedName name="_xlcn.WorksheetConnection_RISCHIO2.xlsxIndiceSchedeF10F58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rischio'!$A$1:$C$69</definedName>
    <definedName name="_xlnm.Print_Area" localSheetId="1">'Prospetto Finale'!$A$1:$G$74</definedName>
  </definedNames>
  <calcPr fullCalcOnLoad="1"/>
  <pivotCaches>
    <pivotCache cacheId="2" r:id="rId57"/>
    <pivotCache cacheId="1" r:id="rId58"/>
  </pivotCaches>
</workbook>
</file>

<file path=xl/sharedStrings.xml><?xml version="1.0" encoding="utf-8"?>
<sst xmlns="http://schemas.openxmlformats.org/spreadsheetml/2006/main" count="6188" uniqueCount="262">
  <si>
    <t>Indice schede per la valutazione del rischio</t>
  </si>
  <si>
    <r>
      <t xml:space="preserve">Ogni scheda si compone di tre parti, la prima di </t>
    </r>
    <r>
      <rPr>
        <b/>
        <u val="single"/>
        <sz val="12"/>
        <color indexed="8"/>
        <rFont val="Arial"/>
        <family val="2"/>
      </rPr>
      <t>valutazione delle probabilità</t>
    </r>
    <r>
      <rPr>
        <sz val="12"/>
        <color indexed="8"/>
        <rFont val="Arial"/>
        <family val="2"/>
      </rPr>
      <t xml:space="preserve">, la seconda con la </t>
    </r>
    <r>
      <rPr>
        <b/>
        <u val="single"/>
        <sz val="12"/>
        <color indexed="8"/>
        <rFont val="Arial"/>
        <family val="2"/>
      </rPr>
      <t>valutazione dell’impatto</t>
    </r>
    <r>
      <rPr>
        <sz val="12"/>
        <color indexed="8"/>
        <rFont val="Arial"/>
        <family val="2"/>
      </rPr>
      <t xml:space="preserve"> e la terza con la </t>
    </r>
    <r>
      <rPr>
        <b/>
        <u val="single"/>
        <sz val="12"/>
        <color indexed="8"/>
        <rFont val="Arial"/>
        <family val="2"/>
      </rPr>
      <t>valutazione complessiva del rischio</t>
    </r>
  </si>
  <si>
    <t>In relazione all'assegnazione dei punteggi sul rischio,​ gli stessi rappresentano valori adatti ad un comune che non ha avuto al momento alcun episodio corruttivo, si è​ quindi ​scelto di mantenere un punteggio standard.</t>
  </si>
  <si>
    <t>Valutare i punteggi proposti inserendo​, dove necessario, le eventuali variazioni: per accedere alla compilazione delle schede, cliccare sul singolo procedimento.</t>
  </si>
  <si>
    <t>Vai al prospetto finale</t>
  </si>
  <si>
    <t>Alla fine della lavorazione, è possibile stampare il prospetto finale, da allegare alla deliberazione comunale e al Piano Triennale per la Prevenzione della Corruzione e per la Trasparenza.</t>
  </si>
  <si>
    <t>Vai alle Misure riduzione rischio</t>
  </si>
  <si>
    <t>Num. scheda</t>
  </si>
  <si>
    <t>Indice dei processi sottoposti a valutazione rischio 
(LINK ALLE SCHEDE)Indice dei processi sottoposti a valutazione rischio 
(LINK ALLE SCHEDE)Indice dei processi sottoposti a valutazione rischio 
(LINK ALLE SCHEDE)Indice dei processi sottoposti a valutazione rischio 
(LINK ALLE SCHEDE)</t>
  </si>
  <si>
    <t>Processo valutato</t>
  </si>
  <si>
    <t>Controllo compilazione</t>
  </si>
  <si>
    <t>Misure riduzione rischio inserite</t>
  </si>
  <si>
    <t>Procedimento o sottoprocedimento a rischio</t>
  </si>
  <si>
    <t>Probabilità</t>
  </si>
  <si>
    <t>Impatto</t>
  </si>
  <si>
    <t>Rischio</t>
  </si>
  <si>
    <t>Rischio basso</t>
  </si>
  <si>
    <t>Rischio medio-basso</t>
  </si>
  <si>
    <t>Rischio medio</t>
  </si>
  <si>
    <t>Richio medio-alto</t>
  </si>
  <si>
    <t>Rischio alto</t>
  </si>
  <si>
    <t>Processo analizzato</t>
  </si>
  <si>
    <t>Misure per la riduzione del rischio</t>
  </si>
  <si>
    <t>Comune di PESCOPENNATARO</t>
  </si>
  <si>
    <t>Provincia di Isernia</t>
  </si>
  <si>
    <t>Torna all'indice</t>
  </si>
  <si>
    <t>Piano Triennale per la Prevenzione della Corruzione e per la trasparenza 2020-2022</t>
  </si>
  <si>
    <t>Avvertenza metodologica</t>
  </si>
  <si>
    <t>Le presenti schede sono state predisposte in funzione del documento principale a cui si riferiscono.</t>
  </si>
  <si>
    <r>
      <t xml:space="preserve">In tale documento </t>
    </r>
    <r>
      <rPr>
        <b/>
        <u val="single"/>
        <sz val="10"/>
        <color indexed="8"/>
        <rFont val="Arial"/>
        <family val="2"/>
      </rPr>
      <t>sono indicate le premesse</t>
    </r>
    <r>
      <rPr>
        <sz val="10"/>
        <color indexed="8"/>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</si>
  <si>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</si>
  <si>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val="single"/>
        <sz val="10"/>
        <color indexed="8"/>
        <rFont val="Arial"/>
        <family val="2"/>
      </rPr>
      <t>risultati finali della valutazione del rischio</t>
    </r>
    <r>
      <rPr>
        <sz val="10"/>
        <color indexed="8"/>
        <rFont val="Arial"/>
        <family val="2"/>
      </rPr>
      <t xml:space="preserve"> sono stati poi riportati nel documento principale e appositamente riassunti in tabelle di facile lettura.</t>
    </r>
  </si>
  <si>
    <t xml:space="preserve">A chi riscontra omissioni, imprecisioni o errori è richiesto di segnalarlo all’indirizzo PEC istituzionale che è: comune.pescopennataro@pec.leonet.it </t>
  </si>
  <si>
    <t>INDICE DELLE SCHEDE</t>
  </si>
  <si>
    <r>
      <t xml:space="preserve">Ogni scheda si compone di tre parti, la prima di </t>
    </r>
    <r>
      <rPr>
        <b/>
        <i/>
        <u val="single"/>
        <sz val="10"/>
        <color indexed="8"/>
        <rFont val="Arial"/>
        <family val="2"/>
      </rPr>
      <t>valutazione delle probabilità</t>
    </r>
    <r>
      <rPr>
        <i/>
        <sz val="10"/>
        <color indexed="8"/>
        <rFont val="Arial"/>
        <family val="2"/>
      </rPr>
      <t xml:space="preserve">, la seconda, nella pagina successiva, con la </t>
    </r>
    <r>
      <rPr>
        <b/>
        <i/>
        <u val="single"/>
        <sz val="10"/>
        <color indexed="8"/>
        <rFont val="Arial"/>
        <family val="2"/>
      </rPr>
      <t>valutazione dell’impatto</t>
    </r>
    <r>
      <rPr>
        <i/>
        <sz val="10"/>
        <color indexed="8"/>
        <rFont val="Arial"/>
        <family val="2"/>
      </rPr>
      <t xml:space="preserve"> e la terza con la </t>
    </r>
    <r>
      <rPr>
        <b/>
        <i/>
        <u val="single"/>
        <sz val="10"/>
        <color indexed="8"/>
        <rFont val="Arial"/>
        <family val="2"/>
      </rPr>
      <t>valutazione complessiva del rischio</t>
    </r>
  </si>
  <si>
    <t xml:space="preserve">Processi sottoposti a valutazione del rischio </t>
  </si>
  <si>
    <t>Probabilità (P)</t>
  </si>
  <si>
    <t>Impatto (I)</t>
  </si>
  <si>
    <t>Rischio (Pxl)</t>
  </si>
  <si>
    <t>(vuoto)</t>
  </si>
  <si>
    <t>Processo non sottoposto a mappatura e valutazione del rischio</t>
  </si>
  <si>
    <t>01 - Concorso per l'assunzione di personale</t>
  </si>
  <si>
    <t xml:space="preserve">02 - Concorso per la progressione in carriera del personale </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</si>
  <si>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</si>
  <si>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</si>
  <si>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</si>
  <si>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</si>
  <si>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</si>
  <si>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#NOME?</t>
  </si>
  <si>
    <t xml:space="preserve">08 - Concessione di sovvenzioni, contributi, sussidi, ausili finanziari, nonché attribuzione di vantaggi economici di qualunque genere </t>
  </si>
  <si>
    <t>09 - Provvedimenti di pianificazione urbanistica generale</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</si>
  <si>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</si>
  <si>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</si>
  <si>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</si>
  <si>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</si>
  <si>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</si>
  <si>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</si>
  <si>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</si>
  <si>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</si>
  <si>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</si>
  <si>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</si>
  <si>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</si>
  <si>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</si>
  <si>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</si>
  <si>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</si>
  <si>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</si>
  <si>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</si>
  <si>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</si>
  <si>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</si>
  <si>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</si>
  <si>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</si>
  <si>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</si>
  <si>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</si>
  <si>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</si>
  <si>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</si>
  <si>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</si>
  <si>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</si>
  <si>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</si>
  <si>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</si>
  <si>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</si>
  <si>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</si>
  <si>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</si>
  <si>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</si>
  <si>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</si>
  <si>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</si>
  <si>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</si>
  <si>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45 - Vigilanza sulla circolazione e la sosta</t>
  </si>
  <si>
    <t>46 - Gestione del reticolato idrico minore</t>
  </si>
  <si>
    <t>47 - Affidamenti in house</t>
  </si>
  <si>
    <t>48 - Controlli sull'uso del territorio</t>
  </si>
  <si>
    <t>Misure specifiche da adottare nel triennio per ridurre ulteriormente il rischio</t>
  </si>
  <si>
    <t>Vai prospetto finale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</si>
  <si>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</si>
  <si>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</si>
  <si>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</si>
  <si>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</si>
  <si>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</si>
  <si>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</si>
  <si>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</si>
  <si>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</si>
  <si>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</si>
  <si>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</si>
  <si>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</si>
  <si>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</si>
  <si>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</si>
  <si>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</si>
  <si>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</si>
  <si>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</si>
  <si>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</si>
  <si>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</si>
  <si>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</si>
  <si>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</si>
  <si>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</si>
  <si>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</si>
  <si>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</si>
  <si>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</si>
  <si>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</si>
  <si>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</si>
  <si>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</si>
  <si>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</si>
  <si>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</si>
  <si>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</si>
  <si>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</si>
  <si>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</si>
  <si>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</si>
  <si>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</si>
  <si>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</si>
  <si>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</si>
  <si>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</si>
  <si>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</si>
  <si>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</si>
  <si>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Scheda</t>
  </si>
  <si>
    <t>Processo valutato?</t>
  </si>
  <si>
    <t>SI</t>
  </si>
  <si>
    <t>Concorso per l'assunzione di personale</t>
  </si>
  <si>
    <t>NO</t>
  </si>
  <si>
    <t>1. Valutazione della probabilità</t>
  </si>
  <si>
    <t xml:space="preserve">Criteri </t>
  </si>
  <si>
    <t xml:space="preserve">Punteggi </t>
  </si>
  <si>
    <t>Seleziona da elenco:</t>
  </si>
  <si>
    <t>-</t>
  </si>
  <si>
    <t>Criterio 1: discrezionalità</t>
  </si>
  <si>
    <t>No, è del tutto vincolato = 1</t>
  </si>
  <si>
    <t>Il processo è discrezionale?</t>
  </si>
  <si>
    <t>È parzialmente vincolato dalla legge e da atti amministrativi (regolamenti, direttive, circolari) = 2</t>
  </si>
  <si>
    <t xml:space="preserve">punteggio assegnato </t>
  </si>
  <si>
    <t>È parzialmente vincolato solo dalla legge = 3</t>
  </si>
  <si>
    <t>Criterio 2: rilevanza esterna</t>
  </si>
  <si>
    <t>È parzialmente vincolato solo da atti amministrativi (regolamenti, direttive, circolari) = 4</t>
  </si>
  <si>
    <t>Il processo produce effetti diretti all'esterno dell'amministrazione di riferimento ?</t>
  </si>
  <si>
    <t>Si, il risultato del processo è rivolto direttamente ad utenti esterni = 5</t>
  </si>
  <si>
    <t>È altamente discrezionale = 5</t>
  </si>
  <si>
    <t>Criterio 3: complessità del processo</t>
  </si>
  <si>
    <t>Si tratta di un processo complesso che comporta il coinvolgimento di più amministrazioni (esclusi i controlli) in fasi successive per il conseguimento del risultato?</t>
  </si>
  <si>
    <t>No, il processo coinvolge una sola PA = 1</t>
  </si>
  <si>
    <t>No, ha come destinatario finale un ufficio interno = 2</t>
  </si>
  <si>
    <t>Criterio 4: valore economico</t>
  </si>
  <si>
    <t>Qual è l'impatto economico del processo?</t>
  </si>
  <si>
    <t>Comporta l'affidamento di considerevoli vantaggi a soggetti esterni (es. appalto) = 5</t>
  </si>
  <si>
    <t>Criterio 5: frazionabilità del processo</t>
  </si>
  <si>
    <t>Il risultato finale del processo può essere raggiunto anche effettuando una pluralità di operazioni di entità economica ridotta che, considerate complessivamente, alla fine assicurano lo stesso risultato?</t>
  </si>
  <si>
    <t>No = 1</t>
  </si>
  <si>
    <t>Si, il processo coinvolge più di tre amministrazioni = 3</t>
  </si>
  <si>
    <t>Si, il processo coinvolge più di cinque amministrazioni = 5</t>
  </si>
  <si>
    <t>Criterio 6: controlli</t>
  </si>
  <si>
    <t>Anche sulla base dell'esperienza pregressa, il tipo di controllo applicato sul processo è adeguato a neutralizzare il rischio?</t>
  </si>
  <si>
    <t>Si, costituisce un efficace strumento di neutralizzazione = 1</t>
  </si>
  <si>
    <t>Ha rilevanza esclusivamente interna = 1</t>
  </si>
  <si>
    <t>Valore stimato della probabilità</t>
  </si>
  <si>
    <t>Comporta l'attribuzione di vantaggi a soggetti esterni, ma di non particolare rilievo economico (es. borse di studio) = 3</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</si>
  <si>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</si>
  <si>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</si>
  <si>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</si>
  <si>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</si>
  <si>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</si>
  <si>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Si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</si>
  <si>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</si>
  <si>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</si>
  <si>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Si, è molto efficace = 2</t>
  </si>
  <si>
    <t>Criterio 3: impatto reputazionale</t>
  </si>
  <si>
    <t>Si, per una percentuale approssimativa del 50% = 3</t>
  </si>
  <si>
    <t>Nel corso degli ultimi anni sono stati pubblicati su giornali o riviste articoli aventi ad oggetto il medesimo evento o eventi analoghi?</t>
  </si>
  <si>
    <t>Non ne abbiamo memoria = 1</t>
  </si>
  <si>
    <t>Si, ma in minima parte = 4</t>
  </si>
  <si>
    <t>No, il rischio rimane indifferente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</si>
  <si>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</si>
  <si>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</si>
  <si>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dirigente di ufficio non generale, ovvero posizione apicale o posizione organizzativa = 3</t>
  </si>
  <si>
    <t>Valore stimato dell'impatto</t>
  </si>
  <si>
    <t>Fino a circa il 40% = 2</t>
  </si>
  <si>
    <t>0 = nessun impatto; 1 = marginale; 2 = minore; 3 = soglia; 4 = serio; 5 = superiore</t>
  </si>
  <si>
    <t>Fino a circa il 60% = 3</t>
  </si>
  <si>
    <t>Fino a circa lo 80% = 4</t>
  </si>
  <si>
    <t>3. Valutazione complessiva del rischio</t>
  </si>
  <si>
    <t>Fino a circa il 100% = 5</t>
  </si>
  <si>
    <t xml:space="preserve">Valutazione complessiva del rischio = probabilità * impatto </t>
  </si>
  <si>
    <t>4. Misure specifiche da adottare nel triennio per ridurre ulteriormente il rischio</t>
  </si>
  <si>
    <t>No = 0</t>
  </si>
  <si>
    <t>Si, sulla stampa locale = 2</t>
  </si>
  <si>
    <t>Si, sulla stampa nazionale = 3</t>
  </si>
  <si>
    <t>Si, sulla stampa locale e nazionale = 4</t>
  </si>
  <si>
    <t>Si sulla stampa, locale, nazionale ed internazionale = 5</t>
  </si>
  <si>
    <t>A livello di addetto = 1</t>
  </si>
  <si>
    <t>A livello di collaboratore o funzionario = 2</t>
  </si>
  <si>
    <t>A livello di dirigente d'ufficio generale = 4</t>
  </si>
  <si>
    <t>A livello di capo dipartimento/segretario generale = 5</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</si>
  <si>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</si>
  <si>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</si>
  <si>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</si>
  <si>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</si>
  <si>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t>
  </si>
  <si>
    <t>Permesso di costruire in aree assoggettate ad autorizzazione paesaggistica</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</si>
  <si>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</si>
  <si>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 xml:space="preserve">Concessione di sovvenzioni, contributi, sussidi, ausili finanziari, nonché attribuzione di vantaggi economici di qualunque genere </t>
  </si>
  <si>
    <t>Provvedimenti di pianificazione urbanistica generale</t>
  </si>
  <si>
    <t>Provvedimenti di pianificazione urbanistica attuativa</t>
  </si>
  <si>
    <t xml:space="preserve">Levata dei protesti </t>
  </si>
  <si>
    <t>Gestione delle sanzioni per violazione del CDS</t>
  </si>
  <si>
    <t>Gestione ordinaria delle entrate di bilancio</t>
  </si>
  <si>
    <t>Gestione ordinaria delle spese di bilancio</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</si>
  <si>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</si>
  <si>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</si>
  <si>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</si>
  <si>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</si>
  <si>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</si>
  <si>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</si>
  <si>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Autorizzazioni ex artt. 68 e 69 del TULPS (spettacoli anche viaggianti, pubblici intrattenimenti, feste da ballo, esposizioni, gare)</t>
  </si>
  <si>
    <t>Permesso di costruire convenzionato</t>
  </si>
  <si>
    <t>Pratiche anagrafiche</t>
  </si>
  <si>
    <t>Documenti di identità</t>
  </si>
  <si>
    <r>
      <t>Se il comune è tra quelli che rilasciano la CIE:</t>
    </r>
    <r>
      <rPr>
        <sz val="11"/>
        <color indexed="8"/>
        <rFont val="Calibri"/>
        <family val="2"/>
      </rPr>
      <t xml:space="preserve"> "La procedura centralizzata della carta d'identità elettronica, con l'associazione delle impronte digitali, elimina pressoché totalmente ogni ipotesi corruttiva" </t>
    </r>
    <r>
      <rPr>
        <i/>
        <u val="single"/>
        <sz val="11"/>
        <color indexed="8"/>
        <rFont val="Calibri"/>
        <family val="2"/>
      </rPr>
      <t xml:space="preserve"> Se il comune non rilascia la CIE:</t>
    </r>
    <r>
      <rPr>
        <sz val="11"/>
        <color indexed="8"/>
        <rFont val="Calibri"/>
        <family val="2"/>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</si>
  <si>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Servizi per minori e famiglie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</si>
  <si>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val="single"/>
        <sz val="11"/>
        <color indexed="8"/>
        <rFont val="Calibri"/>
        <family val="2"/>
      </rPr>
      <t>(o consorziali per gli enti che hanno questa dimensione sovracomunale)</t>
    </r>
  </si>
  <si>
    <t>Servizi assistenziali e socio-sanitari per anziani</t>
  </si>
  <si>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val="single"/>
        <sz val="11"/>
        <color indexed="8"/>
        <rFont val="Calibri"/>
        <family val="2"/>
      </rPr>
      <t xml:space="preserve"> (o consorziali per gli enti che hanno questa dimensione sovracomunale)</t>
    </r>
  </si>
  <si>
    <t>Servizi per disabili</t>
  </si>
  <si>
    <t>Servizi per adulti in difficoltà</t>
  </si>
  <si>
    <t>Servizi di integrazione dei cittadini stranieri</t>
  </si>
  <si>
    <t>Raccolta e smaltimento rifiuti</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</si>
  <si>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val="single"/>
        <sz val="11"/>
        <color indexed="8"/>
        <rFont val="Calibri"/>
        <family val="2"/>
      </rPr>
      <t>[ qui ogni ente è bene che personalizzi la scheda con riferimento al soggetto gestore e alla modalità di assegnazione del servizio]</t>
    </r>
  </si>
  <si>
    <t>Gestione del protocollo</t>
  </si>
  <si>
    <t>Gestione dell'archivio</t>
  </si>
  <si>
    <t>Gestione delle sepolture e dei loculi</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</si>
  <si>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val="single"/>
        <sz val="11"/>
        <color indexed="8"/>
        <rFont val="Calibri"/>
        <family val="2"/>
      </rPr>
      <t>[solo per gli enti che gestiscono i cimiteri in modo diverso dalla gestione diretta ]</t>
    </r>
    <r>
      <rPr>
        <sz val="11"/>
        <color indexed="8"/>
        <rFont val="Calibri"/>
        <family val="2"/>
      </rPr>
      <t xml:space="preserve"> ...dettagliare</t>
    </r>
  </si>
  <si>
    <t>Gestione delle tombe di famiglia</t>
  </si>
  <si>
    <t>Organizzazione eventi</t>
  </si>
  <si>
    <t>Rilascio di patrocini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</si>
  <si>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</si>
  <si>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</si>
  <si>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</si>
  <si>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</si>
  <si>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dei procedimenti di segnalazione e reclamo</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</si>
  <si>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val="single"/>
        <sz val="11"/>
        <color indexed="8"/>
        <rFont val="Calibri"/>
        <family val="2"/>
      </rPr>
      <t>[Se invece il comune non si è dotato di tale strumento potrà prevederne l'acquisto, anche a tal fine ...]</t>
    </r>
  </si>
  <si>
    <t>Gestione della leva</t>
  </si>
  <si>
    <t>Gestione dell'elettorato</t>
  </si>
  <si>
    <t>Gestione degli alloggi pubblici</t>
  </si>
  <si>
    <t>Gestione del diritto allo studio</t>
  </si>
  <si>
    <t>Vigilanza sulla circolazione e la sosta</t>
  </si>
  <si>
    <t>Gestione del reticolato idrico minore</t>
  </si>
  <si>
    <t>Affidamenti in house</t>
  </si>
  <si>
    <t>Controlli sull'uso del territorio</t>
  </si>
  <si>
    <t>Nuova scheda</t>
  </si>
</sst>
</file>

<file path=xl/styles.xml><?xml version="1.0" encoding="utf-8"?>
<styleSheet xmlns="http://schemas.openxmlformats.org/spreadsheetml/2006/main">
  <numFmts count="6">
    <numFmt numFmtId="164" formatCode="GENERAL"/>
    <numFmt numFmtId="165" formatCode="GENERAL"/>
    <numFmt numFmtId="166" formatCode="0.00"/>
    <numFmt numFmtId="167" formatCode="@"/>
    <numFmt numFmtId="168" formatCode="0"/>
    <numFmt numFmtId="169" formatCode="0"/>
  </numFmts>
  <fonts count="38">
    <font>
      <sz val="10"/>
      <name val="Arial"/>
      <family val="2"/>
    </font>
    <font>
      <sz val="10"/>
      <name val="Lucida Sans"/>
      <family val="2"/>
    </font>
    <font>
      <sz val="11"/>
      <color indexed="8"/>
      <name val="Calibri"/>
      <family val="2"/>
    </font>
    <font>
      <sz val="24"/>
      <color indexed="8"/>
      <name val="Arial"/>
      <family val="2"/>
    </font>
    <font>
      <sz val="12"/>
      <color indexed="8"/>
      <name val="Arial"/>
      <family val="2"/>
    </font>
    <font>
      <b/>
      <u val="single"/>
      <sz val="12"/>
      <color indexed="8"/>
      <name val="Arial"/>
      <family val="2"/>
    </font>
    <font>
      <b/>
      <u val="single"/>
      <sz val="14"/>
      <color indexed="12"/>
      <name val="Calibri"/>
      <family val="2"/>
    </font>
    <font>
      <u val="single"/>
      <sz val="11"/>
      <color indexed="30"/>
      <name val="Calibri"/>
      <family val="2"/>
    </font>
    <font>
      <b/>
      <sz val="12"/>
      <color indexed="8"/>
      <name val="Arial"/>
      <family val="2"/>
    </font>
    <font>
      <sz val="12"/>
      <color indexed="8"/>
      <name val="Calibri"/>
      <family val="2"/>
    </font>
    <font>
      <b/>
      <sz val="12"/>
      <color indexed="8"/>
      <name val="Calibri"/>
      <family val="2"/>
    </font>
    <font>
      <u val="single"/>
      <sz val="12"/>
      <color indexed="30"/>
      <name val="Arial"/>
      <family val="2"/>
    </font>
    <font>
      <sz val="12"/>
      <color indexed="30"/>
      <name val="Arial"/>
      <family val="2"/>
    </font>
    <font>
      <b/>
      <sz val="12"/>
      <color indexed="9"/>
      <name val="Calibri"/>
      <family val="2"/>
    </font>
    <font>
      <sz val="11"/>
      <color indexed="9"/>
      <name val="Calibri"/>
      <family val="2"/>
    </font>
    <font>
      <sz val="12"/>
      <color indexed="9"/>
      <name val="Calibri"/>
      <family val="2"/>
    </font>
    <font>
      <i/>
      <sz val="18"/>
      <color indexed="8"/>
      <name val="Arial"/>
      <family val="2"/>
    </font>
    <font>
      <i/>
      <sz val="14"/>
      <color indexed="8"/>
      <name val="Arial"/>
      <family val="2"/>
    </font>
    <font>
      <b/>
      <u val="single"/>
      <sz val="14"/>
      <name val="Calibri"/>
      <family val="2"/>
    </font>
    <font>
      <b/>
      <sz val="22"/>
      <color indexed="8"/>
      <name val="Arial"/>
      <family val="2"/>
    </font>
    <font>
      <b/>
      <u val="single"/>
      <sz val="16"/>
      <color indexed="8"/>
      <name val="Arial"/>
      <family val="2"/>
    </font>
    <font>
      <b/>
      <sz val="1"/>
      <color indexed="8"/>
      <name val="Arial"/>
      <family val="2"/>
    </font>
    <font>
      <sz val="1"/>
      <color indexed="8"/>
      <name val="Arial"/>
      <family val="2"/>
    </font>
    <font>
      <b/>
      <u val="single"/>
      <sz val="10"/>
      <color indexed="8"/>
      <name val="Arial"/>
      <family val="2"/>
    </font>
    <font>
      <sz val="10"/>
      <color indexed="8"/>
      <name val="Arial"/>
      <family val="2"/>
    </font>
    <font>
      <i/>
      <sz val="10"/>
      <color indexed="10"/>
      <name val="Arial"/>
      <family val="2"/>
    </font>
    <font>
      <b/>
      <sz val="11"/>
      <color indexed="8"/>
      <name val="Arial"/>
      <family val="2"/>
    </font>
    <font>
      <i/>
      <sz val="10"/>
      <color indexed="8"/>
      <name val="Arial"/>
      <family val="2"/>
    </font>
    <font>
      <b/>
      <i/>
      <u val="single"/>
      <sz val="10"/>
      <color indexed="8"/>
      <name val="Arial"/>
      <family val="2"/>
    </font>
    <font>
      <b/>
      <sz val="14"/>
      <color indexed="8"/>
      <name val="Calibri"/>
      <family val="2"/>
    </font>
    <font>
      <b/>
      <sz val="11"/>
      <color indexed="8"/>
      <name val="Calibri"/>
      <family val="2"/>
    </font>
    <font>
      <sz val="18"/>
      <color indexed="8"/>
      <name val="Arial"/>
      <family val="2"/>
    </font>
    <font>
      <i/>
      <sz val="11"/>
      <color indexed="8"/>
      <name val="Arial"/>
      <family val="2"/>
    </font>
    <font>
      <sz val="8"/>
      <color indexed="8"/>
      <name val="Arial"/>
      <family val="2"/>
    </font>
    <font>
      <sz val="14"/>
      <color indexed="8"/>
      <name val="Arial"/>
      <family val="2"/>
    </font>
    <font>
      <b/>
      <sz val="10"/>
      <color indexed="8"/>
      <name val="Arial"/>
      <family val="2"/>
    </font>
    <font>
      <sz val="9"/>
      <color indexed="8"/>
      <name val="Arial"/>
      <family val="2"/>
    </font>
    <font>
      <i/>
      <u val="single"/>
      <sz val="11"/>
      <color indexed="8"/>
      <name val="Calibri"/>
      <family val="2"/>
    </font>
  </fonts>
  <fills count="9">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29">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Protection="0">
      <alignment horizontal="left"/>
    </xf>
    <xf numFmtId="164" fontId="2" fillId="0" borderId="0">
      <alignment/>
      <protection/>
    </xf>
  </cellStyleXfs>
  <cellXfs count="106">
    <xf numFmtId="164" fontId="0" fillId="0" borderId="0" xfId="0" applyAlignment="1">
      <alignment/>
    </xf>
    <xf numFmtId="164" fontId="2" fillId="0" borderId="0" xfId="25">
      <alignment/>
      <protection/>
    </xf>
    <xf numFmtId="166" fontId="2" fillId="0" borderId="0" xfId="25" applyNumberFormat="1">
      <alignment/>
      <protection/>
    </xf>
    <xf numFmtId="164" fontId="3" fillId="2" borderId="1" xfId="25" applyFont="1" applyFill="1" applyBorder="1" applyAlignment="1">
      <alignment horizontal="center" vertical="center"/>
      <protection/>
    </xf>
    <xf numFmtId="164" fontId="4" fillId="0" borderId="2" xfId="25" applyFont="1" applyBorder="1" applyAlignment="1">
      <alignment horizontal="left" vertical="center" wrapText="1"/>
      <protection/>
    </xf>
    <xf numFmtId="164" fontId="4" fillId="0" borderId="3" xfId="25" applyFont="1" applyBorder="1" applyAlignment="1">
      <alignment horizontal="left" vertical="center" wrapText="1"/>
      <protection/>
    </xf>
    <xf numFmtId="164" fontId="6" fillId="3" borderId="1" xfId="20" applyNumberFormat="1" applyFont="1" applyFill="1" applyBorder="1" applyAlignment="1" applyProtection="1">
      <alignment horizontal="center" vertical="center" wrapText="1"/>
      <protection/>
    </xf>
    <xf numFmtId="164" fontId="4" fillId="0" borderId="4" xfId="25" applyFont="1" applyBorder="1" applyAlignment="1">
      <alignment horizontal="left" vertical="center" wrapText="1"/>
      <protection/>
    </xf>
    <xf numFmtId="164" fontId="4" fillId="0" borderId="0" xfId="25" applyFont="1" applyAlignment="1">
      <alignment horizontal="left" vertical="center" wrapText="1"/>
      <protection/>
    </xf>
    <xf numFmtId="164" fontId="4" fillId="0" borderId="5" xfId="25" applyFont="1" applyBorder="1" applyAlignment="1">
      <alignment horizontal="left" vertical="center" wrapText="1"/>
      <protection/>
    </xf>
    <xf numFmtId="164" fontId="8" fillId="0" borderId="6" xfId="25" applyFont="1" applyBorder="1" applyAlignment="1">
      <alignment horizontal="left" vertical="center" wrapText="1"/>
      <protection/>
    </xf>
    <xf numFmtId="164" fontId="9" fillId="0" borderId="0" xfId="25" applyFont="1">
      <alignment/>
      <protection/>
    </xf>
    <xf numFmtId="166" fontId="9" fillId="0" borderId="0" xfId="25" applyNumberFormat="1" applyFont="1">
      <alignment/>
      <protection/>
    </xf>
    <xf numFmtId="167" fontId="8" fillId="0" borderId="1" xfId="25" applyNumberFormat="1" applyFont="1" applyBorder="1" applyAlignment="1">
      <alignment horizontal="center" vertical="center" wrapText="1"/>
      <protection/>
    </xf>
    <xf numFmtId="164" fontId="8" fillId="4" borderId="7" xfId="25" applyFont="1" applyFill="1" applyBorder="1" applyAlignment="1">
      <alignment horizontal="center" vertical="center" wrapText="1"/>
      <protection/>
    </xf>
    <xf numFmtId="164" fontId="8" fillId="5" borderId="7" xfId="25" applyFont="1" applyFill="1" applyBorder="1" applyAlignment="1">
      <alignment horizontal="center" vertical="center" wrapText="1"/>
      <protection/>
    </xf>
    <xf numFmtId="164" fontId="8" fillId="5" borderId="1" xfId="25" applyFont="1" applyFill="1" applyBorder="1" applyAlignment="1">
      <alignment horizontal="center" vertical="center" wrapText="1"/>
      <protection/>
    </xf>
    <xf numFmtId="164" fontId="10" fillId="0" borderId="0" xfId="25" applyFont="1">
      <alignment/>
      <protection/>
    </xf>
    <xf numFmtId="168" fontId="8" fillId="0" borderId="6" xfId="25" applyNumberFormat="1" applyFont="1" applyBorder="1" applyAlignment="1">
      <alignment horizontal="center" vertical="center" wrapText="1"/>
      <protection/>
    </xf>
    <xf numFmtId="164" fontId="11" fillId="2" borderId="8" xfId="20" applyNumberFormat="1" applyFont="1" applyFill="1" applyBorder="1" applyAlignment="1" applyProtection="1">
      <alignment horizontal="left" vertical="center" wrapText="1"/>
      <protection/>
    </xf>
    <xf numFmtId="164" fontId="4" fillId="5" borderId="8" xfId="25" applyFont="1" applyFill="1" applyBorder="1" applyAlignment="1">
      <alignment horizontal="center" vertical="center" wrapText="1"/>
      <protection/>
    </xf>
    <xf numFmtId="164" fontId="4" fillId="5" borderId="1" xfId="25" applyFont="1" applyFill="1" applyBorder="1" applyAlignment="1">
      <alignment horizontal="center" vertical="center" wrapText="1"/>
      <protection/>
    </xf>
    <xf numFmtId="166" fontId="9" fillId="0" borderId="0" xfId="25" applyNumberFormat="1" applyFont="1" applyAlignment="1">
      <alignment horizontal="center"/>
      <protection/>
    </xf>
    <xf numFmtId="164" fontId="11" fillId="2" borderId="2" xfId="20" applyNumberFormat="1" applyFont="1" applyFill="1" applyBorder="1" applyAlignment="1" applyProtection="1">
      <alignment horizontal="left" vertical="center" wrapText="1"/>
      <protection/>
    </xf>
    <xf numFmtId="164" fontId="11" fillId="2" borderId="7" xfId="20" applyNumberFormat="1" applyFont="1" applyFill="1" applyBorder="1" applyAlignment="1" applyProtection="1">
      <alignment horizontal="left" vertical="center" wrapText="1"/>
      <protection/>
    </xf>
    <xf numFmtId="164" fontId="12" fillId="2" borderId="8" xfId="20" applyNumberFormat="1" applyFont="1" applyFill="1" applyBorder="1" applyAlignment="1" applyProtection="1">
      <alignment horizontal="left" vertical="center" wrapText="1"/>
      <protection/>
    </xf>
    <xf numFmtId="166" fontId="2" fillId="0" borderId="0" xfId="25" applyNumberFormat="1" applyAlignment="1">
      <alignment horizontal="center"/>
      <protection/>
    </xf>
    <xf numFmtId="164" fontId="2" fillId="0" borderId="0" xfId="25" applyAlignment="1">
      <alignment horizontal="center"/>
      <protection/>
    </xf>
    <xf numFmtId="164" fontId="16" fillId="0" borderId="0" xfId="25" applyFont="1" applyBorder="1" applyAlignment="1">
      <alignment horizontal="center" vertical="center" wrapText="1"/>
      <protection/>
    </xf>
    <xf numFmtId="164" fontId="17" fillId="0" borderId="0" xfId="25" applyFont="1" applyBorder="1" applyAlignment="1">
      <alignment horizontal="center" vertical="center"/>
      <protection/>
    </xf>
    <xf numFmtId="164" fontId="17" fillId="0" borderId="0" xfId="25" applyFont="1" applyAlignment="1">
      <alignment horizontal="center" vertical="center"/>
      <protection/>
    </xf>
    <xf numFmtId="166" fontId="17" fillId="0" borderId="0" xfId="25" applyNumberFormat="1" applyFont="1" applyAlignment="1">
      <alignment horizontal="center" vertical="center"/>
      <protection/>
    </xf>
    <xf numFmtId="164" fontId="18" fillId="3" borderId="0" xfId="20" applyNumberFormat="1" applyFont="1" applyFill="1" applyBorder="1" applyAlignment="1" applyProtection="1">
      <alignment horizontal="center" vertical="center" wrapText="1"/>
      <protection/>
    </xf>
    <xf numFmtId="164" fontId="19" fillId="0" borderId="0" xfId="25" applyFont="1" applyBorder="1" applyAlignment="1">
      <alignment horizontal="center" vertical="center" wrapText="1"/>
      <protection/>
    </xf>
    <xf numFmtId="164" fontId="20" fillId="0" borderId="0" xfId="25" applyFont="1" applyAlignment="1">
      <alignment horizontal="justify" vertical="center"/>
      <protection/>
    </xf>
    <xf numFmtId="164" fontId="2" fillId="0" borderId="0" xfId="25" applyAlignment="1">
      <alignment wrapText="1"/>
      <protection/>
    </xf>
    <xf numFmtId="166" fontId="2" fillId="0" borderId="0" xfId="25" applyNumberFormat="1" applyAlignment="1">
      <alignment horizontal="center" wrapText="1"/>
      <protection/>
    </xf>
    <xf numFmtId="164" fontId="2" fillId="0" borderId="0" xfId="25" applyAlignment="1">
      <alignment horizontal="center" wrapText="1"/>
      <protection/>
    </xf>
    <xf numFmtId="164" fontId="21" fillId="0" borderId="0" xfId="25" applyFont="1" applyAlignment="1">
      <alignment horizontal="justify" vertical="center"/>
      <protection/>
    </xf>
    <xf numFmtId="164" fontId="22" fillId="0" borderId="0" xfId="25" applyFont="1" applyAlignment="1">
      <alignment horizontal="justify" vertical="center"/>
      <protection/>
    </xf>
    <xf numFmtId="164" fontId="23" fillId="2" borderId="9" xfId="25" applyFont="1" applyFill="1" applyBorder="1" applyAlignment="1">
      <alignment horizontal="center" vertical="center"/>
      <protection/>
    </xf>
    <xf numFmtId="164" fontId="24" fillId="2" borderId="10" xfId="25" applyFont="1" applyFill="1" applyBorder="1" applyAlignment="1">
      <alignment horizontal="left" vertical="center" wrapText="1"/>
      <protection/>
    </xf>
    <xf numFmtId="164" fontId="25" fillId="2" borderId="11" xfId="25" applyFont="1" applyFill="1" applyBorder="1" applyAlignment="1">
      <alignment horizontal="center" vertical="center" wrapText="1"/>
      <protection/>
    </xf>
    <xf numFmtId="164" fontId="26" fillId="0" borderId="0" xfId="25" applyFont="1" applyBorder="1" applyAlignment="1">
      <alignment horizontal="center" vertical="center"/>
      <protection/>
    </xf>
    <xf numFmtId="164" fontId="27" fillId="0" borderId="0" xfId="25" applyFont="1" applyBorder="1" applyAlignment="1">
      <alignment horizontal="left" vertical="center" wrapText="1"/>
      <protection/>
    </xf>
    <xf numFmtId="164" fontId="29" fillId="6" borderId="0" xfId="25" applyFont="1" applyFill="1">
      <alignment/>
      <protection/>
    </xf>
    <xf numFmtId="166" fontId="30" fillId="6" borderId="0" xfId="25" applyNumberFormat="1" applyFont="1" applyFill="1" applyAlignment="1">
      <alignment horizontal="center"/>
      <protection/>
    </xf>
    <xf numFmtId="164" fontId="0" fillId="0" borderId="12" xfId="23" applyFont="1" applyBorder="1" applyAlignment="1">
      <alignment/>
    </xf>
    <xf numFmtId="164" fontId="0" fillId="0" borderId="13" xfId="23" applyFont="1" applyBorder="1" applyAlignment="1">
      <alignment/>
    </xf>
    <xf numFmtId="164" fontId="0" fillId="0" borderId="14" xfId="21" applyBorder="1" applyAlignment="1">
      <alignment/>
    </xf>
    <xf numFmtId="164" fontId="0" fillId="0" borderId="15" xfId="24" applyFont="1" applyBorder="1">
      <alignment horizontal="left"/>
    </xf>
    <xf numFmtId="164" fontId="0" fillId="0" borderId="16" xfId="24" applyFont="1" applyBorder="1">
      <alignment horizontal="left"/>
    </xf>
    <xf numFmtId="164" fontId="0" fillId="0" borderId="17" xfId="22" applyBorder="1" applyAlignment="1">
      <alignment/>
    </xf>
    <xf numFmtId="164" fontId="0" fillId="0" borderId="18" xfId="24" applyFont="1" applyBorder="1">
      <alignment horizontal="left"/>
    </xf>
    <xf numFmtId="164" fontId="0" fillId="0" borderId="19" xfId="24" applyBorder="1">
      <alignment horizontal="left"/>
    </xf>
    <xf numFmtId="164" fontId="0" fillId="0" borderId="20" xfId="22" applyBorder="1" applyAlignment="1">
      <alignment/>
    </xf>
    <xf numFmtId="164" fontId="2" fillId="0" borderId="0" xfId="25" applyAlignment="1">
      <alignment horizontal="left" vertical="center" wrapText="1"/>
      <protection/>
    </xf>
    <xf numFmtId="166" fontId="2" fillId="0" borderId="0" xfId="25" applyNumberFormat="1" applyAlignment="1">
      <alignment horizontal="left" vertical="center" wrapText="1"/>
      <protection/>
    </xf>
    <xf numFmtId="164" fontId="29" fillId="6" borderId="0" xfId="25" applyFont="1" applyFill="1" applyAlignment="1" applyProtection="1">
      <alignment horizontal="left" vertical="center"/>
      <protection locked="0"/>
    </xf>
    <xf numFmtId="164" fontId="2" fillId="0" borderId="0" xfId="25" applyProtection="1">
      <alignment/>
      <protection locked="0"/>
    </xf>
    <xf numFmtId="164" fontId="2" fillId="0" borderId="0" xfId="25" applyAlignment="1" applyProtection="1">
      <alignment horizontal="left" vertical="center"/>
      <protection locked="0"/>
    </xf>
    <xf numFmtId="164" fontId="2" fillId="0" borderId="0" xfId="25" applyAlignment="1">
      <alignment horizontal="left" vertical="center"/>
      <protection/>
    </xf>
    <xf numFmtId="164" fontId="8" fillId="0" borderId="21" xfId="25" applyFont="1" applyBorder="1" applyAlignment="1">
      <alignment horizontal="right" vertical="center" wrapText="1"/>
      <protection/>
    </xf>
    <xf numFmtId="164" fontId="8" fillId="0" borderId="7" xfId="25" applyFont="1" applyBorder="1" applyAlignment="1">
      <alignment horizontal="left" vertical="center" wrapText="1"/>
      <protection/>
    </xf>
    <xf numFmtId="164" fontId="2" fillId="0" borderId="1" xfId="25" applyFont="1" applyBorder="1" applyAlignment="1">
      <alignment horizontal="center" vertical="center"/>
      <protection/>
    </xf>
    <xf numFmtId="164" fontId="33" fillId="7" borderId="1" xfId="25" applyFont="1" applyFill="1" applyBorder="1" applyAlignment="1" applyProtection="1">
      <alignment horizontal="center" vertical="center" wrapText="1"/>
      <protection locked="0"/>
    </xf>
    <xf numFmtId="164" fontId="34" fillId="7" borderId="1" xfId="25" applyFont="1" applyFill="1" applyBorder="1" applyAlignment="1" applyProtection="1">
      <alignment horizontal="center" vertical="center" wrapText="1"/>
      <protection locked="0"/>
    </xf>
    <xf numFmtId="164" fontId="8" fillId="8" borderId="1" xfId="25" applyFont="1" applyFill="1" applyBorder="1" applyAlignment="1">
      <alignment horizontal="center" vertical="center" wrapText="1"/>
      <protection/>
    </xf>
    <xf numFmtId="164" fontId="6" fillId="3" borderId="1" xfId="20" applyNumberFormat="1" applyFont="1" applyFill="1" applyBorder="1" applyAlignment="1" applyProtection="1">
      <alignment horizontal="center" vertical="center" wrapText="1"/>
      <protection/>
    </xf>
    <xf numFmtId="164" fontId="35" fillId="0" borderId="21" xfId="25" applyFont="1" applyBorder="1" applyAlignment="1">
      <alignment horizontal="center" vertical="center" wrapText="1"/>
      <protection/>
    </xf>
    <xf numFmtId="164" fontId="35" fillId="8" borderId="7" xfId="25" applyFont="1" applyFill="1" applyBorder="1" applyAlignment="1">
      <alignment horizontal="center" vertical="center" wrapText="1"/>
      <protection/>
    </xf>
    <xf numFmtId="164" fontId="2" fillId="0" borderId="2" xfId="25" applyFont="1" applyBorder="1">
      <alignment/>
      <protection/>
    </xf>
    <xf numFmtId="164" fontId="26" fillId="0" borderId="2" xfId="25" applyFont="1" applyBorder="1" applyAlignment="1">
      <alignment horizontal="left" vertical="center" wrapText="1"/>
      <protection/>
    </xf>
    <xf numFmtId="164" fontId="33" fillId="0" borderId="1" xfId="25" applyFont="1" applyBorder="1" applyAlignment="1">
      <alignment horizontal="left" vertical="center" wrapText="1"/>
      <protection/>
    </xf>
    <xf numFmtId="164" fontId="24" fillId="0" borderId="22" xfId="25" applyFont="1" applyBorder="1" applyAlignment="1">
      <alignment horizontal="left" vertical="center" wrapText="1"/>
      <protection/>
    </xf>
    <xf numFmtId="164" fontId="36" fillId="7" borderId="17" xfId="25" applyFont="1" applyFill="1" applyBorder="1" applyAlignment="1" applyProtection="1">
      <alignment horizontal="center" vertical="center" wrapText="1"/>
      <protection locked="0"/>
    </xf>
    <xf numFmtId="164" fontId="33" fillId="0" borderId="6" xfId="25" applyFont="1" applyBorder="1" applyAlignment="1">
      <alignment horizontal="justify" vertical="center" wrapText="1"/>
      <protection/>
    </xf>
    <xf numFmtId="164" fontId="35" fillId="0" borderId="18" xfId="25" applyFont="1" applyBorder="1" applyAlignment="1">
      <alignment horizontal="right" vertical="center" wrapText="1"/>
      <protection/>
    </xf>
    <xf numFmtId="164" fontId="35" fillId="8" borderId="20" xfId="25" applyFont="1" applyFill="1" applyBorder="1" applyAlignment="1">
      <alignment horizontal="center" vertical="center" wrapText="1"/>
      <protection/>
    </xf>
    <xf numFmtId="164" fontId="33" fillId="0" borderId="6" xfId="25" applyFont="1" applyBorder="1" applyAlignment="1">
      <alignment horizontal="left" vertical="center" wrapText="1"/>
      <protection/>
    </xf>
    <xf numFmtId="164" fontId="24" fillId="0" borderId="23" xfId="25" applyFont="1" applyBorder="1" applyAlignment="1">
      <alignment horizontal="left" vertical="center" wrapText="1"/>
      <protection/>
    </xf>
    <xf numFmtId="164" fontId="36" fillId="7" borderId="24" xfId="25" applyFont="1" applyFill="1" applyBorder="1" applyAlignment="1" applyProtection="1">
      <alignment horizontal="center" vertical="center" wrapText="1"/>
      <protection locked="0"/>
    </xf>
    <xf numFmtId="164" fontId="35" fillId="0" borderId="23" xfId="25" applyFont="1" applyBorder="1" applyAlignment="1">
      <alignment horizontal="right" vertical="center" wrapText="1"/>
      <protection/>
    </xf>
    <xf numFmtId="164" fontId="33" fillId="0" borderId="0" xfId="25" applyFont="1" applyAlignment="1">
      <alignment horizontal="left" vertical="center" wrapText="1"/>
      <protection/>
    </xf>
    <xf numFmtId="164" fontId="24" fillId="0" borderId="23" xfId="25" applyFont="1" applyBorder="1" applyAlignment="1">
      <alignment horizontal="justify" vertical="center" wrapText="1"/>
      <protection/>
    </xf>
    <xf numFmtId="164" fontId="36" fillId="7" borderId="24" xfId="0" applyFont="1" applyFill="1" applyBorder="1" applyAlignment="1" applyProtection="1">
      <alignment horizontal="center" vertical="center" wrapText="1"/>
      <protection locked="0"/>
    </xf>
    <xf numFmtId="164" fontId="24" fillId="0" borderId="25" xfId="25" applyFont="1" applyBorder="1" applyAlignment="1">
      <alignment horizontal="left" vertical="center" wrapText="1"/>
      <protection/>
    </xf>
    <xf numFmtId="164" fontId="36" fillId="7" borderId="17" xfId="0" applyFont="1" applyFill="1" applyBorder="1" applyAlignment="1" applyProtection="1">
      <alignment horizontal="center" vertical="center" wrapText="1"/>
      <protection locked="0"/>
    </xf>
    <xf numFmtId="164" fontId="35" fillId="0" borderId="26" xfId="25" applyFont="1" applyBorder="1" applyAlignment="1">
      <alignment horizontal="right" vertical="center" wrapText="1"/>
      <protection/>
    </xf>
    <xf numFmtId="164" fontId="35" fillId="8" borderId="27" xfId="25" applyFont="1" applyFill="1" applyBorder="1" applyAlignment="1">
      <alignment horizontal="center" vertical="center" wrapText="1"/>
      <protection/>
    </xf>
    <xf numFmtId="164" fontId="24" fillId="0" borderId="6" xfId="25" applyFont="1" applyBorder="1" applyAlignment="1">
      <alignment horizontal="left" vertical="center" wrapText="1"/>
      <protection/>
    </xf>
    <xf numFmtId="164" fontId="24" fillId="0" borderId="25" xfId="25" applyFont="1" applyBorder="1" applyAlignment="1">
      <alignment horizontal="justify" vertical="center" wrapText="1"/>
      <protection/>
    </xf>
    <xf numFmtId="164" fontId="24" fillId="0" borderId="1" xfId="25" applyFont="1" applyBorder="1" applyAlignment="1">
      <alignment horizontal="left" vertical="center" wrapText="1"/>
      <protection/>
    </xf>
    <xf numFmtId="164" fontId="26" fillId="0" borderId="21" xfId="25" applyFont="1" applyBorder="1" applyAlignment="1">
      <alignment horizontal="right" vertical="center" wrapText="1"/>
      <protection/>
    </xf>
    <xf numFmtId="168" fontId="8" fillId="8" borderId="28" xfId="25" applyNumberFormat="1" applyFont="1" applyFill="1" applyBorder="1" applyAlignment="1">
      <alignment horizontal="center" vertical="center" wrapText="1"/>
      <protection/>
    </xf>
    <xf numFmtId="164" fontId="24" fillId="0" borderId="6" xfId="25" applyFont="1" applyBorder="1" applyAlignment="1">
      <alignment horizontal="justify" vertical="center" wrapText="1"/>
      <protection/>
    </xf>
    <xf numFmtId="164" fontId="8" fillId="0" borderId="26" xfId="25" applyFont="1" applyBorder="1" applyAlignment="1">
      <alignment horizontal="right" vertical="center" wrapText="1"/>
      <protection/>
    </xf>
    <xf numFmtId="164" fontId="24" fillId="0" borderId="0" xfId="25" applyFont="1" applyAlignment="1">
      <alignment vertical="center" wrapText="1"/>
      <protection/>
    </xf>
    <xf numFmtId="164" fontId="4" fillId="0" borderId="26" xfId="25" applyFont="1" applyBorder="1" applyAlignment="1">
      <alignment horizontal="right" vertical="center" wrapText="1"/>
      <protection/>
    </xf>
    <xf numFmtId="164" fontId="2" fillId="7" borderId="1" xfId="25" applyFont="1" applyFill="1" applyBorder="1" applyAlignment="1" applyProtection="1">
      <alignment horizontal="left" vertical="center" wrapText="1"/>
      <protection locked="0"/>
    </xf>
    <xf numFmtId="164" fontId="33" fillId="7" borderId="1" xfId="0" applyFont="1" applyFill="1" applyBorder="1" applyAlignment="1" applyProtection="1">
      <alignment horizontal="center" vertical="center" wrapText="1"/>
      <protection locked="0"/>
    </xf>
    <xf numFmtId="166" fontId="8" fillId="8" borderId="28" xfId="25" applyNumberFormat="1" applyFont="1" applyFill="1" applyBorder="1" applyAlignment="1">
      <alignment horizontal="center" vertical="center" wrapText="1"/>
      <protection/>
    </xf>
    <xf numFmtId="164" fontId="4" fillId="0" borderId="0" xfId="25" applyFont="1" applyAlignment="1">
      <alignment horizontal="right" vertical="center" wrapText="1"/>
      <protection/>
    </xf>
    <xf numFmtId="166" fontId="8" fillId="0" borderId="0" xfId="25" applyNumberFormat="1" applyFont="1" applyAlignment="1">
      <alignment horizontal="center" vertical="center" wrapText="1"/>
      <protection/>
    </xf>
    <xf numFmtId="164" fontId="37" fillId="7" borderId="1" xfId="25" applyFont="1" applyFill="1" applyBorder="1" applyAlignment="1" applyProtection="1">
      <alignment horizontal="left" vertical="center" wrapText="1"/>
      <protection locked="0"/>
    </xf>
    <xf numFmtId="164" fontId="2" fillId="7" borderId="1" xfId="25" applyFont="1" applyFill="1" applyBorder="1" applyAlignment="1" applyProtection="1">
      <alignment horizontal="left" vertical="center"/>
      <protection locked="0"/>
    </xf>
  </cellXfs>
  <cellStyles count="12">
    <cellStyle name="Normal" xfId="0"/>
    <cellStyle name="Comma" xfId="15"/>
    <cellStyle name="Comma [0]" xfId="16"/>
    <cellStyle name="Currency" xfId="17"/>
    <cellStyle name="Currency [0]" xfId="18"/>
    <cellStyle name="Percent" xfId="19"/>
    <cellStyle name="Hyperlink" xfId="20"/>
    <cellStyle name="Angolo tabella pivot" xfId="21"/>
    <cellStyle name="Valore tabella pivot" xfId="22"/>
    <cellStyle name="Campo tabella pivot" xfId="23"/>
    <cellStyle name="Categoria tabella pivot" xfId="24"/>
    <cellStyle name="Excel Built-in Normal" xfId="25"/>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AEEF3"/>
      <rgbColor rgb="00660066"/>
      <rgbColor rgb="00FF8080"/>
      <rgbColor rgb="000563C1"/>
      <rgbColor rgb="00D6DCE5"/>
      <rgbColor rgb="00000080"/>
      <rgbColor rgb="00FF00FF"/>
      <rgbColor rgb="00FFFF00"/>
      <rgbColor rgb="0000FFFF"/>
      <rgbColor rgb="00800080"/>
      <rgbColor rgb="00800000"/>
      <rgbColor rgb="00008080"/>
      <rgbColor rgb="000000FF"/>
      <rgbColor rgb="0000CCFF"/>
      <rgbColor rgb="00F2F2F2"/>
      <rgbColor rgb="00E2F0D9"/>
      <rgbColor rgb="00E7E6E6"/>
      <rgbColor rgb="008DB3E2"/>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pivotCacheDefinition" Target="pivotCache/pivotCacheDefinition2.xml" /><Relationship Id="rId58" Type="http://schemas.openxmlformats.org/officeDocument/2006/relationships/pivotCacheDefinition" Target="pivotCache/pivotCacheDefinition1.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xdr:row>
      <xdr:rowOff>57150</xdr:rowOff>
    </xdr:from>
    <xdr:to>
      <xdr:col>5</xdr:col>
      <xdr:colOff>1133475</xdr:colOff>
      <xdr:row>4</xdr:row>
      <xdr:rowOff>542925</xdr:rowOff>
    </xdr:to>
    <xdr:sp>
      <xdr:nvSpPr>
        <xdr:cNvPr id="1" name="Rettangolo 1"/>
        <xdr:cNvSpPr>
          <a:spLocks/>
        </xdr:cNvSpPr>
      </xdr:nvSpPr>
      <xdr:spPr>
        <a:xfrm>
          <a:off x="8134350" y="247650"/>
          <a:ext cx="2019300" cy="1933575"/>
        </a:xfrm>
        <a:prstGeom prst="rect">
          <a:avLst/>
        </a:prstGeom>
        <a:solidFill>
          <a:srgbClr val="FFE699"/>
        </a:solidFill>
        <a:ln w="12600" cmpd="sng">
          <a:solidFill>
            <a:srgbClr val="43729D"/>
          </a:solidFill>
          <a:headEnd type="none"/>
          <a:tailEnd type="none"/>
        </a:ln>
      </xdr:spPr>
      <xdr:txBody>
        <a:bodyPr vertOverflow="clip" wrap="square" lIns="90000" tIns="45000" rIns="90000" bIns="45000"/>
        <a:p>
          <a:pPr algn="l">
            <a:defRPr/>
          </a:pPr>
          <a:r>
            <a:rPr lang="en-US" cap="none" sz="1200" b="1" i="0" u="none" baseline="0">
              <a:solidFill>
                <a:srgbClr val="FFFFFF"/>
              </a:solidFill>
            </a:rPr>
            <a:t>Nota:
</a:t>
          </a:r>
          <a:r>
            <a:rPr lang="en-US" cap="none" sz="1100" b="0" i="0" u="none" baseline="0">
              <a:solidFill>
                <a:srgbClr val="FFFFFF"/>
              </a:solidFill>
            </a:rPr>
            <a:t>
</a:t>
          </a:r>
          <a:r>
            <a:rPr lang="en-US" cap="none" sz="1200" b="1" i="0" u="none" baseline="0">
              <a:solidFill>
                <a:srgbClr val="FFFFFF"/>
              </a:solidFill>
            </a:rPr>
            <a:t>Non è necessario stampare questo foglio ai fini della redazione dell'allegato al Piano.
</a:t>
          </a:r>
          <a:r>
            <a:rPr lang="en-US" cap="none" sz="1200" b="0" i="0" u="none" baseline="0">
              <a:solidFill>
                <a:srgbClr val="FFFFFF"/>
              </a:solidFill>
            </a:rPr>
            <a:t>La pagina serve per accedere rapidamente alle schede e avere un riassunto dei processi valutati.</a:t>
          </a:r>
        </a:p>
      </xdr:txBody>
    </xdr:sp>
    <xdr:clientData/>
  </xdr:twoCellAnchor>
  <xdr:twoCellAnchor>
    <xdr:from>
      <xdr:col>5</xdr:col>
      <xdr:colOff>1219200</xdr:colOff>
      <xdr:row>1</xdr:row>
      <xdr:rowOff>66675</xdr:rowOff>
    </xdr:from>
    <xdr:to>
      <xdr:col>27</xdr:col>
      <xdr:colOff>47625</xdr:colOff>
      <xdr:row>4</xdr:row>
      <xdr:rowOff>390525</xdr:rowOff>
    </xdr:to>
    <xdr:sp>
      <xdr:nvSpPr>
        <xdr:cNvPr id="2" name="Rettangolo 2"/>
        <xdr:cNvSpPr>
          <a:spLocks/>
        </xdr:cNvSpPr>
      </xdr:nvSpPr>
      <xdr:spPr>
        <a:xfrm>
          <a:off x="10239375" y="257175"/>
          <a:ext cx="2066925" cy="1771650"/>
        </a:xfrm>
        <a:prstGeom prst="rect">
          <a:avLst/>
        </a:prstGeom>
        <a:solidFill>
          <a:srgbClr val="FFE699"/>
        </a:solidFill>
        <a:ln w="12600" cmpd="sng">
          <a:solidFill>
            <a:srgbClr val="43729D"/>
          </a:solidFill>
          <a:headEnd type="none"/>
          <a:tailEnd type="none"/>
        </a:ln>
      </xdr:spPr>
      <xdr:txBody>
        <a:bodyPr vertOverflow="clip" wrap="square" lIns="90000" tIns="45000" rIns="90000" bIns="45000"/>
        <a:p>
          <a:pPr algn="l">
            <a:defRPr/>
          </a:pPr>
          <a:r>
            <a:rPr lang="en-US" cap="none" sz="1200" b="1" i="0" u="none" baseline="0">
              <a:solidFill>
                <a:srgbClr val="FFFFFF"/>
              </a:solidFill>
            </a:rPr>
            <a:t>Attenzione:
</a:t>
          </a:r>
          <a:r>
            <a:rPr lang="en-US" cap="none" sz="1100" b="0" i="0" u="none" baseline="0">
              <a:solidFill>
                <a:srgbClr val="FFFFFF"/>
              </a:solidFill>
            </a:rPr>
            <a:t>
</a:t>
          </a:r>
          <a:r>
            <a:rPr lang="en-US" cap="none" sz="1200" b="1" i="0" u="none" baseline="0">
              <a:solidFill>
                <a:srgbClr val="FFFFFF"/>
              </a:solidFill>
            </a:rPr>
            <a:t>Alcune delle misure per la riduzione del rischio proposte hanno delle parti variabili che richiedono una parsonalizzazione da parte dell'Ente. Nello specifico:
23-24-25-26-27-28-29-32-40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6</xdr:col>
      <xdr:colOff>28575</xdr:colOff>
      <xdr:row>7</xdr:row>
      <xdr:rowOff>133350</xdr:rowOff>
    </xdr:to>
    <xdr:sp>
      <xdr:nvSpPr>
        <xdr:cNvPr id="1" name="Casella di testo 2"/>
        <xdr:cNvSpPr>
          <a:spLocks/>
        </xdr:cNvSpPr>
      </xdr:nvSpPr>
      <xdr:spPr>
        <a:xfrm>
          <a:off x="28575" y="1371600"/>
          <a:ext cx="12201525" cy="7334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nchor="ctr"/>
        <a:p>
          <a:pPr algn="l">
            <a:defRPr/>
          </a:pPr>
          <a:r>
            <a:rPr lang="en-US" cap="none" sz="1200" b="1" i="0" u="sng" baseline="0">
              <a:solidFill>
                <a:srgbClr val="000000"/>
              </a:solidFill>
              <a:latin typeface="Arial"/>
              <a:ea typeface="Arial"/>
              <a:cs typeface="Arial"/>
            </a:rPr>
            <a:t>Allegato n. 1
</a:t>
          </a:r>
          <a:r>
            <a:rPr lang="en-US" cap="none" sz="1800" b="0" i="0" u="none" baseline="0">
              <a:solidFill>
                <a:srgbClr val="000000"/>
              </a:solidFill>
              <a:latin typeface="Arial"/>
              <a:ea typeface="Arial"/>
              <a:cs typeface="Arial"/>
            </a:rPr>
            <a:t>Schede per la valutazione del rischio
</a:t>
          </a:r>
          <a:r>
            <a:rPr lang="en-US" cap="none" sz="1100" b="0" i="1" u="none" baseline="0">
              <a:solidFill>
                <a:srgbClr val="000000"/>
              </a:solidFill>
              <a:latin typeface="Arial"/>
              <a:ea typeface="Arial"/>
              <a:cs typeface="Arial"/>
            </a:rPr>
            <a:t/>
          </a:r>
        </a:p>
      </xdr:txBody>
    </xdr:sp>
    <xdr:clientData/>
  </xdr:twoCellAnchor>
  <xdr:twoCellAnchor>
    <xdr:from>
      <xdr:col>7</xdr:col>
      <xdr:colOff>95250</xdr:colOff>
      <xdr:row>18</xdr:row>
      <xdr:rowOff>9525</xdr:rowOff>
    </xdr:from>
    <xdr:to>
      <xdr:col>8</xdr:col>
      <xdr:colOff>962025</xdr:colOff>
      <xdr:row>27</xdr:row>
      <xdr:rowOff>0</xdr:rowOff>
    </xdr:to>
    <xdr:sp>
      <xdr:nvSpPr>
        <xdr:cNvPr id="2" name="Rettangolo 3"/>
        <xdr:cNvSpPr>
          <a:spLocks/>
        </xdr:cNvSpPr>
      </xdr:nvSpPr>
      <xdr:spPr>
        <a:xfrm>
          <a:off x="12353925" y="4533900"/>
          <a:ext cx="2124075" cy="1352550"/>
        </a:xfrm>
        <a:prstGeom prst="rect">
          <a:avLst/>
        </a:prstGeom>
        <a:solidFill>
          <a:srgbClr val="FFE699"/>
        </a:solidFill>
        <a:ln w="12600" cmpd="sng">
          <a:solidFill>
            <a:srgbClr val="43729D"/>
          </a:solidFill>
          <a:headEnd type="none"/>
          <a:tailEnd type="none"/>
        </a:ln>
      </xdr:spPr>
      <xdr:txBody>
        <a:bodyPr vertOverflow="clip" wrap="square" lIns="90000" tIns="45000" rIns="90000" bIns="45000"/>
        <a:p>
          <a:pPr algn="l">
            <a:defRPr/>
          </a:pPr>
          <a:r>
            <a:rPr lang="en-US" cap="none" sz="1200" b="1" i="0" u="none" baseline="0">
              <a:solidFill>
                <a:srgbClr val="FFFFFF"/>
              </a:solidFill>
            </a:rPr>
            <a:t>Nota:
In caso di modifiche alle schede, è decessario aggiornare la tabella.
</a:t>
          </a:r>
          <a:r>
            <a:rPr lang="en-US" cap="none" sz="1100" b="0" i="0" u="none" baseline="0">
              <a:solidFill>
                <a:srgbClr val="FFFFFF"/>
              </a:solidFill>
            </a:rPr>
            <a:t>Per aggiornare, fare click con il tasto destro del mouse su una riga qualsiasi della tabella e scegliere: "Aggiorna".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0</xdr:row>
      <xdr:rowOff>133350</xdr:rowOff>
    </xdr:from>
    <xdr:to>
      <xdr:col>2</xdr:col>
      <xdr:colOff>4391025</xdr:colOff>
      <xdr:row>2</xdr:row>
      <xdr:rowOff>209550</xdr:rowOff>
    </xdr:to>
    <xdr:sp>
      <xdr:nvSpPr>
        <xdr:cNvPr id="1" name="Casella di testo 2"/>
        <xdr:cNvSpPr>
          <a:spLocks/>
        </xdr:cNvSpPr>
      </xdr:nvSpPr>
      <xdr:spPr>
        <a:xfrm>
          <a:off x="1143000" y="133350"/>
          <a:ext cx="8229600" cy="7048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nchor="ctr"/>
        <a:p>
          <a:pPr algn="ctr">
            <a:defRPr/>
          </a:pPr>
          <a:r>
            <a:rPr lang="en-US" cap="none" sz="1800" b="0" i="0" u="none" baseline="0">
              <a:solidFill>
                <a:srgbClr val="000000"/>
              </a:solidFill>
              <a:latin typeface="Arial"/>
              <a:ea typeface="Arial"/>
              <a:cs typeface="Arial"/>
            </a:rPr>
            <a:t>Misure specifiche da adottare nel triennio per ridurre ulteriormente il rischio</a:t>
          </a:r>
        </a:p>
      </xdr:txBody>
    </xdr:sp>
    <xdr:clientData/>
  </xdr:twoCellAnchor>
  <xdr:twoCellAnchor>
    <xdr:from>
      <xdr:col>3</xdr:col>
      <xdr:colOff>123825</xdr:colOff>
      <xdr:row>6</xdr:row>
      <xdr:rowOff>0</xdr:rowOff>
    </xdr:from>
    <xdr:to>
      <xdr:col>5</xdr:col>
      <xdr:colOff>419100</xdr:colOff>
      <xdr:row>10</xdr:row>
      <xdr:rowOff>104775</xdr:rowOff>
    </xdr:to>
    <xdr:sp>
      <xdr:nvSpPr>
        <xdr:cNvPr id="2" name="Rettangolo 4"/>
        <xdr:cNvSpPr>
          <a:spLocks/>
        </xdr:cNvSpPr>
      </xdr:nvSpPr>
      <xdr:spPr>
        <a:xfrm>
          <a:off x="11858625" y="2143125"/>
          <a:ext cx="2028825" cy="752475"/>
        </a:xfrm>
        <a:prstGeom prst="rect">
          <a:avLst/>
        </a:prstGeom>
        <a:solidFill>
          <a:srgbClr val="FFE699"/>
        </a:solidFill>
        <a:ln w="12600" cmpd="sng">
          <a:solidFill>
            <a:srgbClr val="43729D"/>
          </a:solidFill>
          <a:headEnd type="none"/>
          <a:tailEnd type="none"/>
        </a:ln>
      </xdr:spPr>
      <xdr:txBody>
        <a:bodyPr vertOverflow="clip" wrap="square" lIns="90000" tIns="45000" rIns="90000" bIns="45000"/>
        <a:p>
          <a:pPr algn="l">
            <a:defRPr/>
          </a:pPr>
          <a:r>
            <a:rPr lang="en-US" cap="none" sz="1200" b="1" i="0" u="none" baseline="0">
              <a:solidFill>
                <a:srgbClr val="FFFFFF"/>
              </a:solidFill>
            </a:rPr>
            <a:t>Nota:
In caso di modifiche alle schede, è decessario aggiornare la tabella.
</a:t>
          </a:r>
          <a:r>
            <a:rPr lang="en-US" cap="none" sz="1100" b="0" i="0" u="none" baseline="0">
              <a:solidFill>
                <a:srgbClr val="FFFFFF"/>
              </a:solidFill>
            </a:rPr>
            <a:t>Per aggiornare, fare click con il tasto destro del mouse su una riga qualsiasi della tabella e scegliere: "Aggiorna".</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G11:J64" sheet="Indice Schede"/>
  </cacheSource>
  <cacheFields count="4">
    <cacheField name="Procedimento o sottoprocedimento a rischio">
      <sharedItems containsBlank="1" containsMixedTypes="0"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m/>
      </sharedItems>
    </cacheField>
    <cacheField name="Probabilit?">
      <sharedItems containsMixedTypes="1" containsNumber="1" containsInteger="1" count="5">
        <n v="2"/>
        <n v="1"/>
        <n v="3"/>
        <n v="0"/>
        <s v="Processo non sottoposto a mappatura e valutazione del rischio"/>
      </sharedItems>
    </cacheField>
    <cacheField name="Impatto">
      <sharedItems containsString="0" containsBlank="1" containsMixedTypes="0" containsNumber="1" containsInteger="1" count="5">
        <n v="1"/>
        <n v="2"/>
        <n v="3"/>
        <n v="0"/>
        <m/>
      </sharedItems>
    </cacheField>
    <cacheField name="Rischio">
      <sharedItems containsString="0" containsBlank="1" containsMixedTypes="0" containsNumber="1" containsInteger="1" count="7">
        <n v="2"/>
        <n v="9"/>
        <n v="4"/>
        <n v="1"/>
        <n v="0"/>
        <n v="6"/>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U11:V64" sheet="Indice Schede"/>
  </cacheSource>
  <cacheFields count="2">
    <cacheField name="Processo analizzato">
      <sharedItems containsBlank="1" containsMixedTypes="1" containsNumber="1" containsInteger="1" count="48">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n v="0"/>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m/>
      </sharedItems>
    </cacheField>
    <cacheField name="Misure per la riduzione del rischio">
      <sharedItems containsBlank="1" containsMixedTypes="1" containsNumber="1" containsInteger="1" count="40">
        <s v="I due fattori maggiori di rischio corruttivo sono legati alla rilevanza esterna del processo e al suo impatto economico. Si ritiene pertanto necessario adottare ogni misura possibile affinché le commissioni di concorso si adoperino nella massima trasparen"/>
        <s v="Rispetto al processo n. 1, in questo caso il rischio è minore, per il maggiore controllo interno e il minore impatto esterno. In ogni caso risulta anche qui necessario adottare ogni misura possibile affinché le commissioni di concorso si adoperino nella m"/>
        <s v="Pur con i recenti correttivi delle norme che obbligano a fare un piano preliminare e con delle forti limitazione della spesa, questo processo può nascondere una certa pericolosità corruttiva in relazione alle valutazioni di merito che, in via preliminare "/>
        <s v="Le recenti novità che obbligano al ricorso al mercato elettronico e alla limitazione solo a detreminate forniture di meccanismi semplificati di gara, sembrerebbero aver ridotto molto il rischio corruttivo. Risulta però necessaria, anche a campione, una pr"/>
        <s v="L'accesso agli uffici dei progettisti professionisti, degli impresari edili e dei proprietari di terreni edificabili o edifici che possono essere oggetto di interventi dovrà essere disciplinato in modo chiaro e basato su principi previamente definiti. In "/>
        <n v="0"/>
        <s v="Il rischio corruttivo insito in questo processo e nelle varie fasi può essere abbattuto solo se si adoattano criteri oggettivi di corresponsione dei benefici e con procedimenti che siano il più possibile rigidi, dove cioè non ci siano margini di discrezio"/>
        <s v="Anche in questo processo vengono richiamate e si auspica l'applicazione delle misure di cui alle schede 6 e 7. In più, visto che i processi di pianificazione generale hanno una durata temporale molto lunga, andrà tenuta memoria dei vari passaggi e in cas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
        <s v="Le fattispecie in cui si concretizzano questi processi sono le più varie, ma diventano rilevanti ai fini dell'anticorruzione solo quando &quot;si decidono&quot; dilazioni, sconti, azzeramenti, rimodulazioni del debito ecc. In questi casi si dovrebbe produrre anche "/>
        <s v="La misura più importante è inerente al processo di riscossione che deve essere progressivamente sempre più informatizzato e rendere automatico ogni passaggio, specie per quei tributi che vengono annullati, revocati o per i quali si decide di non procedere"/>
        <s v="Qui la scelta è duplice e oltre a quanto disposto per la scheda precedente relativamente al processo di riscossione, che deve essere progressivamente sempre più informatizzato e rendere automatico ogni passaggio, specie per quei tributi che vengono annull"/>
        <s v="L'abuso edilizio può essere paragonato alle violazioni del Cds di cui alla scheda 12 e dunque due sono le direttive per la riduzione del rischio. La prima fa riferimento agli agenti e tecnici che accertano, sul territorio, gli abusi e le violazioni alla n"/>
        <s v="Questo è un caso paradigmatico relativo ai parametri utilizzati per la valutazione del rischio che danno un risultato altissimo quando invece l'esperienza dimostra che teoricamente è difficile ipotizzare  fenomeni corruttivi, in quanto c'è il controllo re"/>
        <s v="Se vengono applicate in modo chiaro e trasparente le disposizioni normative e regolamentari, non dovrebbero verificarsi fenomeni corruttivi. Questa fattispecie è comunque una di quelle in cui è rilevante anche il controllo delle entrate relative ai canoni"/>
        <s v="Come per la scheda 6 (Permesso di costruire) l'accesso agli uffici dei progettisti professionisti, degli impresari edili e dei proprietari di terreni edificabili o edifici che possono essere oggetto di interventi di questo tipo dovrà essere disciplinato i"/>
        <s v="In questo ente si sono adottate tutte le misure previste dall'ordinamento anagrafico al fine di avere accertamenti anagrafici, eseguiti da personale diverso dagli ufficiali d'anagrafe, scrupolosi e puntuali. Si consiglia la rotazione del personale impiega"/>
        <s v="Se il comune è tra quelli che rilasciano la CIE: &quot;La procedura centralizzata della carta d'identità elettronica, con l'associazione delle impronte digitali, elimina pressoché totalmente ogni ipotesi corruttiva&quot;  Se il comune non rilascia la CIE: La carta "/>
        <s v="Per i servizi che comportano la corresponsione di contributi in denaro si faccia riferimento alle prescrizioni di cui alla scheda n. 8 sulla corresponisone dei benefici economici. Per i servizi in cui si debba disporre il ricovero in strutture o intervent"/>
        <s v="I processi che ineriscono alla raccolta pratica e allo smaltimento quotidiano saranno rispondenti al contratto di servizio con l'ente gestore e pertanto sono difficili da individuare fattispecie corruttive. Ben diverso è il rischio teorico di scelta del c"/>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s v="Per i patrocini gratuiti si ritiene inutile ogni misura anticorruttiva. Per i patrocini onerosi, che prevedono un contributo a supporto dell'iniziativa si faccia rifeirmento alle misure di cui alla scheda n. 8. Nella fissazione delle regole che stanno all"/>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
        <s v="Questo comune si è dotato di un protocollo elettronico con cui  vengono profilati i flussi documentali, le segnalazioni, anche quelle anonime o con secretazione del mittente,  sono sempre rintracciabili rendendo evidente eventuali omissioni o fenomeni cor"/>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
        <s v="Questo processo può essere assimilato a quello sulle sanzioni del CDS qualora gli ausiliari del traffico siano dei dipendneti pubblici; quando invece sono dei dipendenti di gestori delle aree parcheggio e non abbiamo la qualifica di incaricato di pubblico"/>
        <s v="Mentre l'approvigionamento idrico per usi domestici non risulta particolarmente problematico, ci possono essere dei profili di criticità nel campo dell'approvigionamento idrico per usi agricoli ed industriali e per la gestione dei pozzi privati. La ferrag"/>
        <s v="Nel caso di affidamneti di gestioni di questo tipo, si provveda sempre sulla base di procedimenti ad evidenza pubblica e si sposti l'individuazione delle caratteristiche potenziali degli affidatari, in termini di economicità e funzionalità, dalla fase dec"/>
        <s v="Il controllo del territori può essere paragonato alle verifiche degli abusi edilizi di cui alla scheda 17 e dunque due sono le direttive per la riduzione del rischio. La prima fa riferimento agli agenti e tecnici che accertano, sul territorio, gli abusi e"/>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0" dataCaption="" showMissing="1" enableDrill="0" preserveFormatting="1" useAutoFormatting="1" rowGrandTotals="0" colGrandTotals="0" itemPrintTitles="1" compactData="0" updatedVersion="2" indent="0" showMemberPropertyTips="1">
  <location ref="B20:F69" firstHeaderRow="0" firstDataRow="2" firstDataCol="4"/>
  <pivotFields count="4">
    <pivotField axis="axisRow" compact="0" outline="0" subtotalTop="0" showAll="0" defaultSubtotal="0">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s>
    </pivotField>
    <pivotField axis="axisRow" compact="0" outline="0" subtotalTop="0" showAll="0" defaultSubtotal="0">
      <items count="5">
        <item x="0"/>
        <item x="1"/>
        <item x="2"/>
        <item x="3"/>
        <item x="4"/>
      </items>
    </pivotField>
    <pivotField axis="axisRow" compact="0" outline="0" subtotalTop="0" showAll="0" defaultSubtotal="0">
      <items count="5">
        <item x="0"/>
        <item x="1"/>
        <item x="2"/>
        <item x="3"/>
        <item x="4"/>
      </items>
    </pivotField>
    <pivotField axis="axisRow" compact="0" outline="0" subtotalTop="0" showAll="0" defaultSubtotal="0">
      <items count="7">
        <item x="0"/>
        <item x="1"/>
        <item x="2"/>
        <item x="3"/>
        <item x="4"/>
        <item x="5"/>
        <item x="6"/>
      </items>
    </pivotField>
  </pivotFields>
  <rowFields count="4">
    <field x="0"/>
    <field x="1"/>
    <field x="2"/>
    <field x="3"/>
  </rowFields>
  <rowItems count="48">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i>
      <x/>
      <x/>
      <x/>
      <x/>
    </i>
  </rowItems>
  <colItems count="1">
    <i/>
  </colItems>
  <pivotTableStyleInfo showRowHeaders="1" showColHeaders="1" showRowStripes="0" showColStripes="0" showLastColumn="1"/>
</pivotTableDefinition>
</file>

<file path=xl/pivotTables/pivotTable2.xml><?xml version="1.0" encoding="utf-8"?>
<pivotTableDefinition xmlns="http://schemas.openxmlformats.org/spreadsheetml/2006/main" name="Pivot1" cacheId="2" applyNumberFormats="0" applyBorderFormats="0" applyFontFormats="0" applyPatternFormats="0" applyAlignmentFormats="0" applyWidthHeightFormats="0" dataCaption="" showMissing="1" enableDrill="0" preserveFormatting="1" useAutoFormatting="1" rowGrandTotals="0" colGrandTotals="0" itemPrintTitles="1" compactData="0" updatedVersion="2" indent="0" showMemberPropertyTips="1">
  <location ref="B6:D54" firstHeaderRow="0" firstDataRow="2" firstDataCol="2"/>
  <pivotFields count="2">
    <pivotField axis="axisRow" compact="0" outline="0" subtotalTop="0" showAll="0"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ubtotalTop="0" showAll="0" defaultSubtotal="0">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s>
    </pivotField>
  </pivotFields>
  <rowFields count="2">
    <field x="0"/>
    <field x="1"/>
  </rowFields>
  <rowItems count="47">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i>
      <x/>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omune.pescopennataro@pec.leonet.it" TargetMode="External" /><Relationship Id="rId2" Type="http://schemas.openxmlformats.org/officeDocument/2006/relationships/drawing" Target="../drawings/drawing2.xml"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B2:V102"/>
  <sheetViews>
    <sheetView workbookViewId="0" topLeftCell="A1">
      <selection activeCell="C61" sqref="C61"/>
    </sheetView>
  </sheetViews>
  <sheetFormatPr defaultColWidth="9.140625" defaultRowHeight="12.75"/>
  <cols>
    <col min="1" max="1" width="1.7109375" style="1" customWidth="1"/>
    <col min="2" max="2" width="12.8515625" style="1" customWidth="1"/>
    <col min="3" max="3" width="89.421875" style="1" customWidth="1"/>
    <col min="4" max="4" width="15.421875" style="1" customWidth="1"/>
    <col min="5" max="5" width="15.8515625" style="1" customWidth="1"/>
    <col min="6" max="6" width="22.00390625" style="1" customWidth="1"/>
    <col min="7" max="7" width="0" style="1" hidden="1" customWidth="1"/>
    <col min="8" max="10" width="0" style="2" hidden="1" customWidth="1"/>
    <col min="11" max="24" width="0" style="1" hidden="1" customWidth="1"/>
    <col min="25" max="25" width="9.140625" style="1" customWidth="1"/>
    <col min="26" max="16384" width="8.7109375" style="1" customWidth="1"/>
  </cols>
  <sheetData>
    <row r="2" spans="2:4" ht="62.25" customHeight="1">
      <c r="B2" s="3" t="s">
        <v>0</v>
      </c>
      <c r="C2" s="3"/>
      <c r="D2" s="3"/>
    </row>
    <row r="4" spans="2:4" ht="39" customHeight="1">
      <c r="B4" s="4" t="s">
        <v>1</v>
      </c>
      <c r="C4" s="4"/>
      <c r="D4" s="4"/>
    </row>
    <row r="5" spans="2:4" ht="52.5" customHeight="1">
      <c r="B5" s="5" t="s">
        <v>2</v>
      </c>
      <c r="C5" s="5"/>
      <c r="D5" s="5"/>
    </row>
    <row r="6" spans="2:7" ht="36.75" customHeight="1">
      <c r="B6" s="5" t="s">
        <v>3</v>
      </c>
      <c r="C6" s="5"/>
      <c r="D6" s="5"/>
      <c r="F6" s="6" t="s">
        <v>4</v>
      </c>
      <c r="G6" s="2"/>
    </row>
    <row r="7" spans="2:7" ht="3.75" customHeight="1">
      <c r="B7" s="7"/>
      <c r="C7" s="8"/>
      <c r="D7" s="9"/>
      <c r="G7" s="2"/>
    </row>
    <row r="8" spans="2:7" ht="46.5" customHeight="1">
      <c r="B8" s="10" t="s">
        <v>5</v>
      </c>
      <c r="C8" s="10"/>
      <c r="D8" s="10"/>
      <c r="F8" s="6" t="s">
        <v>6</v>
      </c>
      <c r="G8" s="2"/>
    </row>
    <row r="10" spans="8:10" s="11" customFormat="1" ht="12.75">
      <c r="H10" s="12"/>
      <c r="I10" s="12"/>
      <c r="J10" s="12"/>
    </row>
    <row r="11" spans="2:22" s="11" customFormat="1" ht="54.75" customHeight="1">
      <c r="B11" s="13" t="s">
        <v>7</v>
      </c>
      <c r="C11" s="14" t="s">
        <v>8</v>
      </c>
      <c r="D11" s="15" t="s">
        <v>9</v>
      </c>
      <c r="E11" s="15" t="s">
        <v>10</v>
      </c>
      <c r="F11" s="16" t="s">
        <v>11</v>
      </c>
      <c r="G11" s="17" t="s">
        <v>12</v>
      </c>
      <c r="H11" s="12" t="s">
        <v>13</v>
      </c>
      <c r="I11" s="12" t="s">
        <v>14</v>
      </c>
      <c r="J11" s="12" t="s">
        <v>15</v>
      </c>
      <c r="O11" s="12" t="s">
        <v>16</v>
      </c>
      <c r="P11" s="12" t="s">
        <v>17</v>
      </c>
      <c r="Q11" s="12" t="s">
        <v>18</v>
      </c>
      <c r="R11" s="12" t="s">
        <v>19</v>
      </c>
      <c r="S11" s="12" t="s">
        <v>20</v>
      </c>
      <c r="U11" s="11" t="s">
        <v>21</v>
      </c>
      <c r="V11" s="11" t="s">
        <v>22</v>
      </c>
    </row>
    <row r="12" spans="2:22" s="11" customFormat="1" ht="19.5" customHeight="1">
      <c r="B12" s="18">
        <f>IF(OR(C12="Nuova scheda",C12=""),"",T12)</f>
        <v>1</v>
      </c>
      <c r="C12" s="19" t="str">
        <f>1!A3</f>
        <v>Concorso per l'assunzione di personale</v>
      </c>
      <c r="D12" s="20" t="str">
        <f>1!F2</f>
        <v>SI</v>
      </c>
      <c r="E12" s="20" t="str">
        <f>IF(D12="SI",IF(1!$B$44="Presenti campi non compilati","Errore","OK"),"-")</f>
        <v>OK</v>
      </c>
      <c r="F12" s="21" t="str">
        <f>IF(D12="SI",IF(1!$A$47&lt;&gt;"","SI","NO"),"-")</f>
        <v>SI</v>
      </c>
      <c r="G12" s="11" t="str">
        <f>IF(OR(C12="Nuova scheda",C12=""),"",M12&amp;" - "&amp;C12)</f>
        <v>01 - Concorso per l'assunzione di personale</v>
      </c>
      <c r="H12" s="22">
        <f>IF(AND(D12="SI",E12="OK"),1!$B$24,"Processo non sottoposto a mappatura e valutazione del rischio")</f>
        <v>2</v>
      </c>
      <c r="I12" s="22">
        <f>IF(AND(D12="SI",E12="OK"),1!$B$40,"")</f>
        <v>1</v>
      </c>
      <c r="J12" s="22">
        <f>IF(AND(D12="SI",E12="OK"),1!$B$44,"")</f>
        <v>2</v>
      </c>
      <c r="L12" s="11">
        <v>1</v>
      </c>
      <c r="M12" s="11" t="str">
        <f>TEXT(L12,"00")</f>
        <v>01</v>
      </c>
      <c r="O12" s="12">
        <f>IF(AND(D12="SI",E12="OK"),IF(AND(J12&gt;0,J12&lt;=1),G12,0),0)</f>
        <v>0</v>
      </c>
      <c r="P12" s="12">
        <f>IF(AND(D12="SI",E12="OK"),IF(AND(J12&gt;1,J12&lt;=4),G12,0),0)</f>
        <v>0</v>
      </c>
      <c r="Q12" s="12">
        <f>IF(AND(D12="SI",E12="OK"),IF(AND(J12&gt;4,J12&lt;=9),G12,0),0)</f>
        <v>0</v>
      </c>
      <c r="R12" s="12">
        <f>IF(AND(D12="SI",E12="OK"),IF(AND(J12&gt;9,J12&lt;=16),G12,0),0)</f>
        <v>0</v>
      </c>
      <c r="S12" s="12">
        <f>IF(AND(D12="SI",E12="OK"),IF(AND(J12&gt;16,J12&lt;=25),G12,0),0)</f>
        <v>0</v>
      </c>
      <c r="T12" s="11">
        <v>1</v>
      </c>
      <c r="U12" s="11" t="str">
        <f>IF(AND(D12="SI",E12="OK",1!$A$47&lt;&gt;""),M12&amp;" - "&amp;C12,"")</f>
        <v>01 - Concorso per l'assunzione di personale</v>
      </c>
      <c r="V12" s="11"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11" customFormat="1" ht="19.5" customHeight="1">
      <c r="B13" s="18">
        <f>IF(OR(C13="Nuova scheda",C13=""),"",T13)</f>
        <v>2</v>
      </c>
      <c r="C13" s="19" t="str">
        <f>2!A3</f>
        <v>Concorso per la progressione in carriera del personale </v>
      </c>
      <c r="D13" s="20" t="str">
        <f>2!F2</f>
        <v>SI</v>
      </c>
      <c r="E13" s="20" t="str">
        <f>IF(D13="SI",IF(2!$B$44="Presenti campi non compilati","Errore","OK"),"-")</f>
        <v>OK</v>
      </c>
      <c r="F13" s="21" t="str">
        <f>IF(D13="SI",IF(2!$A$47&lt;&gt;"","SI","NO"),"-")</f>
        <v>SI</v>
      </c>
      <c r="G13" s="11" t="str">
        <f>IF(OR(C13="Nuova scheda",C13=""),"",M13&amp;" - "&amp;C13)</f>
        <v>02 - Concorso per la progressione in carriera del personale </v>
      </c>
      <c r="H13" s="22">
        <f>IF(AND(D13="SI",E13="OK"),2!$B$24,"Processo non sottoposto a mappatura e valutazione del rischio")</f>
        <v>1</v>
      </c>
      <c r="I13" s="22">
        <f>IF(AND(D13="SI",E13="OK"),2!$B$40,"")</f>
        <v>2</v>
      </c>
      <c r="J13" s="22">
        <f>IF(AND(D13="SI",E13="OK"),2!$B$44,"")</f>
        <v>2</v>
      </c>
      <c r="L13" s="11">
        <v>2</v>
      </c>
      <c r="M13" s="11" t="str">
        <f>IF(L13&lt;&gt;0,TEXT(L13,"00"),"")</f>
        <v>02</v>
      </c>
      <c r="O13" s="12">
        <f>IF(AND(D13="SI",E13="OK"),IF(AND(J13&gt;0,J13&lt;=1),G13,0),0)</f>
        <v>0</v>
      </c>
      <c r="P13" s="12">
        <f>IF(AND(D13="SI",E13="OK"),IF(AND(J13&gt;1,J13&lt;=4),G13,0),0)</f>
        <v>0</v>
      </c>
      <c r="Q13" s="12">
        <f>IF(AND(D13="SI",E13="OK"),IF(AND(J13&gt;4,J13&lt;=9),G13,0),0)</f>
        <v>0</v>
      </c>
      <c r="R13" s="12">
        <f>IF(AND(D13="SI",E13="OK"),IF(AND(J13&gt;9,J13&lt;=16),G13,0),0)</f>
        <v>0</v>
      </c>
      <c r="S13" s="12">
        <f>IF(AND(D13="SI",E13="OK"),IF(AND(J13&gt;16,J13&lt;=25),G13,0),0)</f>
        <v>0</v>
      </c>
      <c r="T13" s="11">
        <v>2</v>
      </c>
      <c r="U13" s="11" t="str">
        <f>IF(AND(D13="SI",E13="OK",2!$A$47&lt;&gt;""),M13&amp;" - "&amp;C13,"")</f>
        <v>02 - Concorso per la progressione in carriera del personale </v>
      </c>
      <c r="V13" s="11"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11" customFormat="1" ht="19.5" customHeight="1">
      <c r="B14" s="18">
        <f>IF(OR(C14="Nuova scheda",C14=""),"",T14)</f>
        <v>3</v>
      </c>
      <c r="C14" s="19" t="str">
        <f>3!A3</f>
        <v>Selezione per l'affidamento di un incarico professionale </v>
      </c>
      <c r="D14" s="20" t="str">
        <f>3!F2</f>
        <v>SI</v>
      </c>
      <c r="E14" s="20" t="str">
        <f>IF(D14="SI",IF(3!$B$44="Presenti campi non compilati","Errore","OK"),"-")</f>
        <v>OK</v>
      </c>
      <c r="F14" s="21" t="str">
        <f>IF(D14="SI",IF(3!$A$47&lt;&gt;"","SI","NO"),"-")</f>
        <v>SI</v>
      </c>
      <c r="G14" s="11" t="str">
        <f>IF(OR(C14="Nuova scheda",C14=""),"",M14&amp;" - "&amp;C14)</f>
        <v>03 - Selezione per l'affidamento di un incarico professionale </v>
      </c>
      <c r="H14" s="22">
        <f>IF(AND(D14="SI",E14="OK"),3!$B$24,"Processo non sottoposto a mappatura e valutazione del rischio")</f>
        <v>3</v>
      </c>
      <c r="I14" s="22">
        <f>IF(AND(D14="SI",E14="OK"),3!$B$40,"")</f>
        <v>3</v>
      </c>
      <c r="J14" s="22">
        <f>IF(AND(D14="SI",E14="OK"),3!$B$44,"")</f>
        <v>9</v>
      </c>
      <c r="L14" s="11">
        <v>3</v>
      </c>
      <c r="M14" s="11" t="str">
        <f>IF(L14&lt;&gt;0,TEXT(L14,"00"),"")</f>
        <v>03</v>
      </c>
      <c r="O14" s="12">
        <f>IF(AND(D14="SI",E14="OK"),IF(AND(J14&gt;0,J14&lt;=1),G14,0),0)</f>
        <v>0</v>
      </c>
      <c r="P14" s="12">
        <f>IF(AND(D14="SI",E14="OK"),IF(AND(J14&gt;1,J14&lt;=4),G14,0),0)</f>
        <v>0</v>
      </c>
      <c r="Q14" s="12">
        <f>IF(AND(D14="SI",E14="OK"),IF(AND(J14&gt;4,J14&lt;=9),G14,0),0)</f>
        <v>0</v>
      </c>
      <c r="R14" s="12">
        <f>IF(AND(D14="SI",E14="OK"),IF(AND(J14&gt;9,J14&lt;=16),G14,0),0)</f>
        <v>0</v>
      </c>
      <c r="S14" s="12">
        <f>IF(AND(D14="SI",E14="OK"),IF(AND(J14&gt;16,J14&lt;=25),G14,0),0)</f>
        <v>0</v>
      </c>
      <c r="T14" s="11">
        <v>3</v>
      </c>
      <c r="U14" s="11" t="str">
        <f>IF(AND(D14="SI",E14="OK",3!$A$47&lt;&gt;""),M14&amp;" - "&amp;C14,"")</f>
        <v>03 - Selezione per l'affidamento di un incarico professionale </v>
      </c>
      <c r="V14" s="11"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11" customFormat="1" ht="19.5" customHeight="1">
      <c r="B15" s="18">
        <f>IF(OR(C15="Nuova scheda",C15=""),"",T15)</f>
        <v>4</v>
      </c>
      <c r="C15" s="19" t="str">
        <f>4!A3</f>
        <v>Affidamento mediante procedura aperta (o ristretta) di lavori, servizi, forniture</v>
      </c>
      <c r="D15" s="20" t="str">
        <f>4!F2</f>
        <v>SI</v>
      </c>
      <c r="E15" s="20" t="str">
        <f>IF(D15="SI",IF(4!$B$44="Presenti campi non compilati","Errore","OK"),"-")</f>
        <v>OK</v>
      </c>
      <c r="F15" s="21" t="str">
        <f>IF(D15="SI",IF(4!$A$47&lt;&gt;"","SI","NO"),"-")</f>
        <v>SI</v>
      </c>
      <c r="G15" s="11" t="str">
        <f>IF(OR(C15="Nuova scheda",C15=""),"",M15&amp;" - "&amp;C15)</f>
        <v>04 - Affidamento mediante procedura aperta (o ristretta) di lavori, servizi, forniture</v>
      </c>
      <c r="H15" s="22">
        <f>IF(AND(D15="SI",E15="OK"),4!$B$24,"Processo non sottoposto a mappatura e valutazione del rischio")</f>
        <v>2</v>
      </c>
      <c r="I15" s="22">
        <f>IF(AND(D15="SI",E15="OK"),4!$B$40,"")</f>
        <v>2</v>
      </c>
      <c r="J15" s="22">
        <f>IF(AND(D15="SI",E15="OK"),4!$B$44,"")</f>
        <v>4</v>
      </c>
      <c r="L15" s="11">
        <v>4</v>
      </c>
      <c r="M15" s="11" t="str">
        <f>IF(L15&lt;&gt;0,TEXT(L15,"00"),"")</f>
        <v>04</v>
      </c>
      <c r="O15" s="12">
        <f>IF(AND(D15="SI",E15="OK"),IF(AND(J15&gt;0,J15&lt;=1),G15,0),0)</f>
        <v>0</v>
      </c>
      <c r="P15" s="12">
        <f>IF(AND(D15="SI",E15="OK"),IF(AND(J15&gt;1,J15&lt;=4),G15,0),0)</f>
        <v>0</v>
      </c>
      <c r="Q15" s="12">
        <f>IF(AND(D15="SI",E15="OK"),IF(AND(J15&gt;4,J15&lt;=9),G15,0),0)</f>
        <v>0</v>
      </c>
      <c r="R15" s="12">
        <f>IF(AND(D15="SI",E15="OK"),IF(AND(J15&gt;9,J15&lt;=16),G15,0),0)</f>
        <v>0</v>
      </c>
      <c r="S15" s="12">
        <f>IF(AND(D15="SI",E15="OK"),IF(AND(J15&gt;16,J15&lt;=25),G15,0),0)</f>
        <v>0</v>
      </c>
      <c r="T15" s="11">
        <v>4</v>
      </c>
      <c r="U15" s="11" t="str">
        <f>IF(AND(D15="SI",E15="OK",4!$A$47&lt;&gt;""),M15&amp;" - "&amp;C15,"")</f>
        <v>04 - Affidamento mediante procedura aperta (o ristretta) di lavori, servizi, forniture</v>
      </c>
      <c r="V15" s="11"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11" customFormat="1" ht="19.5" customHeight="1">
      <c r="B16" s="18">
        <f>IF(OR(C16="Nuova scheda",C16=""),"",T16)</f>
        <v>5</v>
      </c>
      <c r="C16" s="19" t="str">
        <f>5!A3</f>
        <v>Affidamento diretto di lavori, servizi o forniture</v>
      </c>
      <c r="D16" s="20" t="str">
        <f>5!F2</f>
        <v>SI</v>
      </c>
      <c r="E16" s="20" t="str">
        <f>IF(D16="SI",IF(5!$B$44="Presenti campi non compilati","Errore","OK"),"-")</f>
        <v>OK</v>
      </c>
      <c r="F16" s="21" t="str">
        <f>IF(D16="SI",IF(5!$A$47&lt;&gt;"","SI","NO"),"-")</f>
        <v>SI</v>
      </c>
      <c r="G16" s="11" t="str">
        <f>IF(OR(C16="Nuova scheda",C16=""),"",M16&amp;" - "&amp;C16)</f>
        <v>05 - Affidamento diretto di lavori, servizi o forniture</v>
      </c>
      <c r="H16" s="22">
        <f>IF(AND(D16="SI",E16="OK"),5!$B$24,"Processo non sottoposto a mappatura e valutazione del rischio")</f>
        <v>3</v>
      </c>
      <c r="I16" s="22">
        <f>IF(AND(D16="SI",E16="OK"),5!$B$40,"")</f>
        <v>3</v>
      </c>
      <c r="J16" s="22">
        <f>IF(AND(D16="SI",E16="OK"),5!$B$44,"")</f>
        <v>9</v>
      </c>
      <c r="L16" s="11">
        <v>5</v>
      </c>
      <c r="M16" s="11" t="str">
        <f>IF(L16&lt;&gt;0,TEXT(L16,"00"),"")</f>
        <v>05</v>
      </c>
      <c r="O16" s="12">
        <f>IF(AND(D16="SI",E16="OK"),IF(AND(J16&gt;0,J16&lt;=1),G16,0),0)</f>
        <v>0</v>
      </c>
      <c r="P16" s="12">
        <f>IF(AND(D16="SI",E16="OK"),IF(AND(J16&gt;1,J16&lt;=4),G16,0),0)</f>
        <v>0</v>
      </c>
      <c r="Q16" s="12">
        <f>IF(AND(D16="SI",E16="OK"),IF(AND(J16&gt;4,J16&lt;=9),G16,0),0)</f>
        <v>0</v>
      </c>
      <c r="R16" s="12">
        <f>IF(AND(D16="SI",E16="OK"),IF(AND(J16&gt;9,J16&lt;=16),G16,0),0)</f>
        <v>0</v>
      </c>
      <c r="S16" s="12">
        <f>IF(AND(D16="SI",E16="OK"),IF(AND(J16&gt;16,J16&lt;=25),G16,0),0)</f>
        <v>0</v>
      </c>
      <c r="T16" s="11">
        <v>5</v>
      </c>
      <c r="U16" s="11" t="str">
        <f>IF(AND(D16="SI",E16="OK",5!$A$47&lt;&gt;""),M16&amp;" - "&amp;C16,"")</f>
        <v>05 - Affidamento diretto di lavori, servizi o forniture</v>
      </c>
      <c r="V16" s="11"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11" customFormat="1" ht="19.5" customHeight="1">
      <c r="B17" s="18">
        <f>IF(OR(C17="Nuova scheda",C17=""),"",T17)</f>
        <v>6</v>
      </c>
      <c r="C17" s="19" t="str">
        <f>6!A3</f>
        <v>Permesso di costruire</v>
      </c>
      <c r="D17" s="20" t="str">
        <f>6!F2</f>
        <v>SI</v>
      </c>
      <c r="E17" s="20" t="str">
        <f>IF(D17="SI",IF(6!$B$44="Presenti campi non compilati","Errore","OK"),"-")</f>
        <v>OK</v>
      </c>
      <c r="F17" s="21" t="str">
        <f>IF(D17="SI",IF(6!$A$47&lt;&gt;"","SI","NO"),"-")</f>
        <v>SI</v>
      </c>
      <c r="G17" s="11" t="str">
        <f>IF(OR(C17="Nuova scheda",C17=""),"",M17&amp;" - "&amp;C17)</f>
        <v>06 - Permesso di costruire</v>
      </c>
      <c r="H17" s="22">
        <f>IF(AND(D17="SI",E17="OK"),6!$B$24,"Processo non sottoposto a mappatura e valutazione del rischio")</f>
        <v>1</v>
      </c>
      <c r="I17" s="22">
        <f>IF(AND(D17="SI",E17="OK"),6!$B$40,"")</f>
        <v>1</v>
      </c>
      <c r="J17" s="22">
        <f>IF(AND(D17="SI",E17="OK"),6!$B$44,"")</f>
        <v>1</v>
      </c>
      <c r="L17" s="11">
        <v>6</v>
      </c>
      <c r="M17" s="11" t="str">
        <f>IF(L17&lt;&gt;0,TEXT(L17,"00"),"")</f>
        <v>06</v>
      </c>
      <c r="O17" s="12">
        <f>IF(AND(D17="SI",E17="OK"),IF(AND(J17&gt;0,J17&lt;=1),G17,0),0)</f>
        <v>0</v>
      </c>
      <c r="P17" s="12">
        <f>IF(AND(D17="SI",E17="OK"),IF(AND(J17&gt;1,J17&lt;=4),G17,0),0)</f>
        <v>0</v>
      </c>
      <c r="Q17" s="12">
        <f>IF(AND(D17="SI",E17="OK"),IF(AND(J17&gt;4,J17&lt;=9),G17,0),0)</f>
        <v>0</v>
      </c>
      <c r="R17" s="12">
        <f>IF(AND(D17="SI",E17="OK"),IF(AND(J17&gt;9,J17&lt;=16),G17,0),0)</f>
        <v>0</v>
      </c>
      <c r="S17" s="12">
        <f>IF(AND(D17="SI",E17="OK"),IF(AND(J17&gt;16,J17&lt;=25),G17,0),0)</f>
        <v>0</v>
      </c>
      <c r="T17" s="11">
        <v>6</v>
      </c>
      <c r="U17" s="11" t="str">
        <f>IF(AND(D17="SI",E17="OK",6!$A$47&lt;&gt;""),M17&amp;" - "&amp;C17,"")</f>
        <v>06 - Permesso di costruire</v>
      </c>
      <c r="V17" s="11"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11" customFormat="1" ht="19.5" customHeight="1">
      <c r="B18" s="18">
        <f>IF(OR(C18="Nuova scheda",C18=""),"",T18)</f>
        <v>7</v>
      </c>
      <c r="C18" s="19" t="str">
        <f>7!A3</f>
        <v>Permesso di costruire in aree assoggettate ad autorizzazione paesaggistica</v>
      </c>
      <c r="D18" s="20" t="str">
        <f>7!F2</f>
        <v>SI</v>
      </c>
      <c r="E18" s="20" t="e">
        <f>IF(D18="SI",IF(7!$B$44="Presenti campi non compilati","Errore","OK"),"-")</f>
        <v>#NAME?</v>
      </c>
      <c r="F18" s="21" t="str">
        <f>IF(D18="SI",IF(7!$A$47&lt;&gt;"","SI","NO"),"-")</f>
        <v>SI</v>
      </c>
      <c r="G18" s="11" t="str">
        <f>IF(OR(C18="Nuova scheda",C18=""),"",M18&amp;" - "&amp;C18)</f>
        <v>07 - Permesso di costruire in aree assoggettate ad autorizzazione paesaggistica</v>
      </c>
      <c r="H18" s="22" t="e">
        <f>IF(AND(D18="SI",E18="OK"),7!$B$24,"Processo non sottoposto a mappatura e valutazione del rischio")</f>
        <v>#NAME?</v>
      </c>
      <c r="I18" s="22" t="e">
        <f>IF(AND(D18="SI",E18="OK"),7!$B$40,"")</f>
        <v>#NAME?</v>
      </c>
      <c r="J18" s="22" t="e">
        <f>IF(AND(D18="SI",E18="OK"),7!$B$44,"")</f>
        <v>#NAME?</v>
      </c>
      <c r="L18" s="11">
        <v>7</v>
      </c>
      <c r="M18" s="11" t="str">
        <f>IF(L18&lt;&gt;0,TEXT(L18,"00"),"")</f>
        <v>07</v>
      </c>
      <c r="O18" s="12" t="e">
        <f>IF(AND(D18="SI",E18="OK"),IF(AND(J18&gt;0,J18&lt;=1),G18,0),0)</f>
        <v>#NAME?</v>
      </c>
      <c r="P18" s="12" t="e">
        <f>IF(AND(D18="SI",E18="OK"),IF(AND(J18&gt;1,J18&lt;=4),G18,0),0)</f>
        <v>#NAME?</v>
      </c>
      <c r="Q18" s="12" t="e">
        <f>IF(AND(D18="SI",E18="OK"),IF(AND(J18&gt;4,J18&lt;=9),G18,0),0)</f>
        <v>#NAME?</v>
      </c>
      <c r="R18" s="12" t="e">
        <f>IF(AND(D18="SI",E18="OK"),IF(AND(J18&gt;9,J18&lt;=16),G18,0),0)</f>
        <v>#NAME?</v>
      </c>
      <c r="S18" s="12" t="e">
        <f>IF(AND(D18="SI",E18="OK"),IF(AND(J18&gt;16,J18&lt;=25),G18,0),0)</f>
        <v>#NAME?</v>
      </c>
      <c r="T18" s="11">
        <v>7</v>
      </c>
      <c r="U18" s="11" t="e">
        <f>IF(AND(D18="SI",E18="OK",7!$A$47&lt;&gt;""),M18&amp;" - "&amp;C18,"")</f>
        <v>#NAME?</v>
      </c>
      <c r="V18" s="11" t="e">
        <f>IF(AND(U18&lt;&gt;"",7!$A$47&lt;&gt;""),7!$A$47,"")</f>
        <v>#NAME?</v>
      </c>
    </row>
    <row r="19" spans="2:22" s="11" customFormat="1" ht="30" customHeight="1">
      <c r="B19" s="18">
        <f>IF(OR(C19="Nuova scheda",C19=""),"",T19)</f>
        <v>8</v>
      </c>
      <c r="C19" s="19" t="str">
        <f>8!A3</f>
        <v>Concessione di sovvenzioni, contributi, sussidi, ausili finanziari, nonché attribuzione di vantaggi economici di qualunque genere </v>
      </c>
      <c r="D19" s="20" t="str">
        <f>8!F2</f>
        <v>SI</v>
      </c>
      <c r="E19" s="20" t="str">
        <f>IF(D19="SI",IF(8!$B$44="Presenti campi non compilati","Errore","OK"),"-")</f>
        <v>OK</v>
      </c>
      <c r="F19" s="21" t="str">
        <f>IF(D19="SI",IF(8!$A$47&lt;&gt;"","SI","NO"),"-")</f>
        <v>SI</v>
      </c>
      <c r="G19" s="11" t="str">
        <f>IF(OR(C19="Nuova scheda",C19=""),"",M19&amp;" - "&amp;C19)</f>
        <v>08 - Concessione di sovvenzioni, contributi, sussidi, ausili finanziari, nonché attribuzione di vantaggi economici di qualunque genere </v>
      </c>
      <c r="H19" s="22">
        <f>IF(AND(D19="SI",E19="OK"),'18'!$B$24,"Processo non sottoposto a mappatura e valutazione del rischio")</f>
        <v>1</v>
      </c>
      <c r="I19" s="22">
        <f>IF(AND(D19="SI",E19="OK"),8!$B$40,"")</f>
        <v>1</v>
      </c>
      <c r="J19" s="22">
        <f>IF(AND(D19="SI",E19="OK"),8!$B$44,"")</f>
        <v>2</v>
      </c>
      <c r="L19" s="11">
        <v>8</v>
      </c>
      <c r="M19" s="11" t="str">
        <f>IF(L19&lt;&gt;0,TEXT(L19,"00"),"")</f>
        <v>08</v>
      </c>
      <c r="O19" s="12">
        <f>IF(AND(D19="SI",E19="OK"),IF(AND(J19&gt;0,J19&lt;=1),G19,0),0)</f>
        <v>0</v>
      </c>
      <c r="P19" s="12">
        <f>IF(AND(D19="SI",E19="OK"),IF(AND(J19&gt;1,J19&lt;=4),G19,0),0)</f>
        <v>0</v>
      </c>
      <c r="Q19" s="12">
        <f>IF(AND(D19="SI",E19="OK"),IF(AND(J19&gt;4,J19&lt;=9),G19,0),0)</f>
        <v>0</v>
      </c>
      <c r="R19" s="12">
        <f>IF(AND(D19="SI",E19="OK"),IF(AND(J19&gt;9,J19&lt;=16),G19,0),0)</f>
        <v>0</v>
      </c>
      <c r="S19" s="12">
        <f>IF(AND(D19="SI",E19="OK"),IF(AND(J19&gt;16,J19&lt;=25),G19,0),0)</f>
        <v>0</v>
      </c>
      <c r="T19" s="11">
        <v>8</v>
      </c>
      <c r="U19" s="11" t="str">
        <f>IF(AND(D19="SI",E19="OK",8!$A$47&lt;&gt;""),M19&amp;" - "&amp;C19,"")</f>
        <v>08 - Concessione di sovvenzioni, contributi, sussidi, ausili finanziari, nonché attribuzione di vantaggi economici di qualunque genere </v>
      </c>
      <c r="V19" s="11"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11" customFormat="1" ht="19.5" customHeight="1">
      <c r="B20" s="18">
        <f>IF(OR(C20="Nuova scheda",C20=""),"",T20)</f>
        <v>9</v>
      </c>
      <c r="C20" s="19" t="str">
        <f>9!A3</f>
        <v>Provvedimenti di pianificazione urbanistica generale</v>
      </c>
      <c r="D20" s="20" t="str">
        <f>9!F2</f>
        <v>SI</v>
      </c>
      <c r="E20" s="20" t="str">
        <f>IF(D20="SI",IF(9!$B$44="Presenti campi non compilati","Errore","OK"),"-")</f>
        <v>OK</v>
      </c>
      <c r="F20" s="21" t="str">
        <f>IF(D20="SI",IF(9!$A$47&lt;&gt;"","SI","NO"),"-")</f>
        <v>SI</v>
      </c>
      <c r="G20" s="11" t="str">
        <f>IF(OR(C20="Nuova scheda",C20=""),"",M20&amp;" - "&amp;C20)</f>
        <v>09 - Provvedimenti di pianificazione urbanistica generale</v>
      </c>
      <c r="H20" s="22">
        <f>IF(AND(D20="SI",E20="OK"),9!$B$24,"Processo non sottoposto a mappatura e valutazione del rischio")</f>
        <v>1</v>
      </c>
      <c r="I20" s="22">
        <f>IF(AND(D20="SI",E20="OK"),9!$B$40,"")</f>
        <v>1</v>
      </c>
      <c r="J20" s="22">
        <f>IF(AND(D20="SI",E20="OK"),9!$B$44,"")</f>
        <v>1</v>
      </c>
      <c r="L20" s="11">
        <v>9</v>
      </c>
      <c r="M20" s="11" t="str">
        <f>IF(L20&lt;&gt;0,TEXT(L20,"00"),"")</f>
        <v>09</v>
      </c>
      <c r="O20" s="12">
        <f>IF(AND(D20="SI",E20="OK"),IF(AND(J20&gt;0,J20&lt;=1),G20,0),0)</f>
        <v>0</v>
      </c>
      <c r="P20" s="12">
        <f>IF(AND(D20="SI",E20="OK"),IF(AND(J20&gt;1,J20&lt;=4),G20,0),0)</f>
        <v>0</v>
      </c>
      <c r="Q20" s="12">
        <f>IF(AND(D20="SI",E20="OK"),IF(AND(J20&gt;4,J20&lt;=9),G20,0),0)</f>
        <v>0</v>
      </c>
      <c r="R20" s="12">
        <f>IF(AND(D20="SI",E20="OK"),IF(AND(J20&gt;9,J20&lt;=16),G20,0),0)</f>
        <v>0</v>
      </c>
      <c r="S20" s="12">
        <f>IF(AND(D20="SI",E20="OK"),IF(AND(J20&gt;16,J20&lt;=25),G20,0),0)</f>
        <v>0</v>
      </c>
      <c r="T20" s="11">
        <v>9</v>
      </c>
      <c r="U20" s="11" t="str">
        <f>IF(AND(D20="SI",E20="OK",9!$A$47&lt;&gt;""),M20&amp;" - "&amp;C20,"")</f>
        <v>09 - Provvedimenti di pianificazione urbanistica generale</v>
      </c>
      <c r="V20" s="11"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11" customFormat="1" ht="19.5" customHeight="1">
      <c r="B21" s="18">
        <f>IF(OR(C21="Nuova scheda",C21=""),"",T21)</f>
        <v>10</v>
      </c>
      <c r="C21" s="19" t="str">
        <f>'10'!A3</f>
        <v>Provvedimenti di pianificazione urbanistica attuativa</v>
      </c>
      <c r="D21" s="20" t="str">
        <f>'10'!F2</f>
        <v>SI</v>
      </c>
      <c r="E21" s="20" t="str">
        <f>IF(D21="SI",IF('10'!B44="Presenti campi non compilati","Errore","OK"),"-")</f>
        <v>OK</v>
      </c>
      <c r="F21" s="21" t="str">
        <f>IF(D21="SI",IF('10'!$A$47&lt;&gt;"","SI","NO"),"-")</f>
        <v>SI</v>
      </c>
      <c r="G21" s="11" t="str">
        <f>IF(OR(C21="Nuova scheda",C21=""),"",M21&amp;" - "&amp;C21)</f>
        <v>10 - Provvedimenti di pianificazione urbanistica attuativa</v>
      </c>
      <c r="H21" s="22">
        <f>IF(AND(D21="SI",E21="OK"),'10'!$B$24,"Processo non sottoposto a mappatura e valutazione del rischio")</f>
        <v>1</v>
      </c>
      <c r="I21" s="22">
        <f>IF(AND(D21="SI",E21="OK"),'10'!$B$40,"")</f>
        <v>1</v>
      </c>
      <c r="J21" s="22">
        <f>IF(AND(D21="SI",E21="OK"),'10'!$B$44,"")</f>
        <v>1</v>
      </c>
      <c r="L21" s="11">
        <v>10</v>
      </c>
      <c r="M21" s="11" t="str">
        <f>IF(L21&lt;&gt;0,TEXT(L21,"00"),"")</f>
        <v>10</v>
      </c>
      <c r="O21" s="12">
        <f>IF(AND(D21="SI",E21="OK"),IF(AND(J21&gt;0,J21&lt;=1),G21,0),0)</f>
        <v>0</v>
      </c>
      <c r="P21" s="12">
        <f>IF(AND(D21="SI",E21="OK"),IF(AND(J21&gt;1,J21&lt;=4),G21,0),0)</f>
        <v>0</v>
      </c>
      <c r="Q21" s="12">
        <f>IF(AND(D21="SI",E21="OK"),IF(AND(J21&gt;4,J21&lt;=9),G21,0),0)</f>
        <v>0</v>
      </c>
      <c r="R21" s="12">
        <f>IF(AND(D21="SI",E21="OK"),IF(AND(J21&gt;9,J21&lt;=16),G21,0),0)</f>
        <v>0</v>
      </c>
      <c r="S21" s="12">
        <f>IF(AND(D21="SI",E21="OK"),IF(AND(J21&gt;16,J21&lt;=25),G21,0),0)</f>
        <v>0</v>
      </c>
      <c r="T21" s="11">
        <v>10</v>
      </c>
      <c r="U21" s="11" t="str">
        <f>IF(AND(D21="SI",E21="OK",'10'!$A$47&lt;&gt;""),M21&amp;" - "&amp;C21,"")</f>
        <v>10 - Provvedimenti di pianificazione urbanistica attuativa</v>
      </c>
      <c r="V21" s="11"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11" customFormat="1" ht="19.5" customHeight="1">
      <c r="B22" s="18">
        <f>IF(OR(C22="Nuova scheda",C22=""),"",T22)</f>
        <v>11</v>
      </c>
      <c r="C22" s="19" t="str">
        <f>'11'!A3</f>
        <v>Levata dei protesti </v>
      </c>
      <c r="D22" s="20" t="str">
        <f>'11'!F2</f>
        <v>SI</v>
      </c>
      <c r="E22" s="20" t="str">
        <f>IF(D22="SI",IF('11'!$B$44="Presenti campi non compilati","Errore","OK"),"-")</f>
        <v>OK</v>
      </c>
      <c r="F22" s="21" t="str">
        <f>IF(D22="SI",IF('11'!$A$47&lt;&gt;"","SI","NO"),"-")</f>
        <v>SI</v>
      </c>
      <c r="G22" s="11" t="str">
        <f>IF(OR(C22="Nuova scheda",C22=""),"",M22&amp;" - "&amp;C22)</f>
        <v>11 - Levata dei protesti </v>
      </c>
      <c r="H22" s="22">
        <f>IF(AND(D22="SI",E22="OK"),'11'!$B$24,"Processo non sottoposto a mappatura e valutazione del rischio")</f>
        <v>1</v>
      </c>
      <c r="I22" s="22">
        <f>IF(AND(D22="SI",E22="OK"),'11'!$B$40,"")</f>
        <v>1</v>
      </c>
      <c r="J22" s="22">
        <f>IF(AND(D22="SI",E22="OK"),'11'!$B$44,"")</f>
        <v>1</v>
      </c>
      <c r="L22" s="11">
        <v>11</v>
      </c>
      <c r="M22" s="11" t="str">
        <f>IF(L22&lt;&gt;0,TEXT(L22,"00"),"")</f>
        <v>11</v>
      </c>
      <c r="O22" s="12">
        <f>IF(AND(D22="SI",E22="OK"),IF(AND(J22&gt;0,J22&lt;=1),G22,0),0)</f>
        <v>0</v>
      </c>
      <c r="P22" s="12">
        <f>IF(AND(D22="SI",E22="OK"),IF(AND(J22&gt;1,J22&lt;=4),G22,0),0)</f>
        <v>0</v>
      </c>
      <c r="Q22" s="12">
        <f>IF(AND(D22="SI",E22="OK"),IF(AND(J22&gt;4,J22&lt;=9),G22,0),0)</f>
        <v>0</v>
      </c>
      <c r="R22" s="12">
        <f>IF(AND(D22="SI",E22="OK"),IF(AND(J22&gt;9,J22&lt;=16),G22,0),0)</f>
        <v>0</v>
      </c>
      <c r="S22" s="12">
        <f>IF(AND(D22="SI",E22="OK"),IF(AND(J22&gt;16,J22&lt;=25),G22,0),0)</f>
        <v>0</v>
      </c>
      <c r="T22" s="11">
        <v>11</v>
      </c>
      <c r="U22" s="11" t="str">
        <f>IF(AND(D22="SI",E22="OK",'11'!$A$47&lt;&gt;""),M22&amp;" - "&amp;C22,"")</f>
        <v>11 - Levata dei protesti </v>
      </c>
      <c r="V22" s="11" t="str">
        <f>IF(AND(U22&lt;&gt;"",'11'!$A$47&lt;&gt;""),'11'!$A$47,"")</f>
        <v>Quando il segretario esercita questa funzione, lo fa sempre alla presenza di un suo collaboratore che sia in grado in ogni momento di testimoniare dell'integrità dei suoi comportamenti. </v>
      </c>
    </row>
    <row r="23" spans="2:22" s="11" customFormat="1" ht="19.5" customHeight="1">
      <c r="B23" s="18">
        <f>IF(OR(C23="Nuova scheda",C23=""),"",T23)</f>
        <v>12</v>
      </c>
      <c r="C23" s="19" t="str">
        <f>'12'!A3</f>
        <v>Gestione delle sanzioni per violazione del CDS</v>
      </c>
      <c r="D23" s="20" t="str">
        <f>'12'!F2</f>
        <v>SI</v>
      </c>
      <c r="E23" s="20" t="str">
        <f>IF(D23="SI",IF('12'!$B$44="Presenti campi non compilati","Errore","OK"),"-")</f>
        <v>OK</v>
      </c>
      <c r="F23" s="21" t="str">
        <f>IF(D23="SI",IF('12'!$A$47&lt;&gt;"","SI","NO"),"-")</f>
        <v>SI</v>
      </c>
      <c r="G23" s="11" t="str">
        <f>IF(OR(C23="Nuova scheda",C23=""),"",M23&amp;" - "&amp;C23)</f>
        <v>12 - Gestione delle sanzioni per violazione del CDS</v>
      </c>
      <c r="H23" s="22">
        <f>IF(AND(D23="SI",E23="OK"),'12'!$B$24,"Processo non sottoposto a mappatura e valutazione del rischio")</f>
        <v>2</v>
      </c>
      <c r="I23" s="22">
        <f>IF(AND(D23="SI",E23="OK"),'12'!$B$40,"")</f>
        <v>2</v>
      </c>
      <c r="J23" s="22">
        <f>IF(AND(D23="SI",E23="OK"),'12'!$B$44,"")</f>
        <v>4</v>
      </c>
      <c r="L23" s="11">
        <v>12</v>
      </c>
      <c r="M23" s="11" t="str">
        <f>IF(L23&lt;&gt;0,TEXT(L23,"00"),"")</f>
        <v>12</v>
      </c>
      <c r="O23" s="12">
        <f>IF(AND(D23="SI",E23="OK"),IF(AND(J23&gt;0,J23&lt;=1),G23,0),0)</f>
        <v>0</v>
      </c>
      <c r="P23" s="12">
        <f>IF(AND(D23="SI",E23="OK"),IF(AND(J23&gt;1,J23&lt;=4),G23,0),0)</f>
        <v>0</v>
      </c>
      <c r="Q23" s="12">
        <f>IF(AND(D23="SI",E23="OK"),IF(AND(J23&gt;4,J23&lt;=9),G23,0),0)</f>
        <v>0</v>
      </c>
      <c r="R23" s="12">
        <f>IF(AND(D23="SI",E23="OK"),IF(AND(J23&gt;9,J23&lt;=16),G23,0),0)</f>
        <v>0</v>
      </c>
      <c r="S23" s="12">
        <f>IF(AND(D23="SI",E23="OK"),IF(AND(J23&gt;16,J23&lt;=25),G23,0),0)</f>
        <v>0</v>
      </c>
      <c r="T23" s="11">
        <v>12</v>
      </c>
      <c r="U23" s="11" t="str">
        <f>IF(AND(D23="SI",E23="OK",'12'!$A$47&lt;&gt;""),M23&amp;" - "&amp;C23,"")</f>
        <v>12 - Gestione delle sanzioni per violazione del CDS</v>
      </c>
      <c r="V23" s="11"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11" customFormat="1" ht="19.5" customHeight="1">
      <c r="B24" s="18">
        <f>IF(OR(C24="Nuova scheda",C24=""),"",T24)</f>
        <v>13</v>
      </c>
      <c r="C24" s="19" t="str">
        <f>'13'!A3</f>
        <v>Gestione ordinaria delle entrate di bilancio</v>
      </c>
      <c r="D24" s="20" t="str">
        <f>'13'!F2</f>
        <v>SI</v>
      </c>
      <c r="E24" s="20" t="str">
        <f>IF(D24="SI",IF('13'!$B$44="Presenti campi non compilati","Errore","OK"),"-")</f>
        <v>OK</v>
      </c>
      <c r="F24" s="21" t="str">
        <f>IF(D24="SI",IF('13'!$A$47&lt;&gt;"","SI","NO"),"-")</f>
        <v>SI</v>
      </c>
      <c r="G24" s="11" t="str">
        <f>IF(OR(C24="Nuova scheda",C24=""),"",M24&amp;" - "&amp;C24)</f>
        <v>13 - Gestione ordinaria delle entrate di bilancio</v>
      </c>
      <c r="H24" s="22">
        <f>IF(AND(D24="SI",E24="OK"),'13'!$B$24,"Processo non sottoposto a mappatura e valutazione del rischio")</f>
        <v>2</v>
      </c>
      <c r="I24" s="22">
        <f>IF(AND(D24="SI",E24="OK"),'13'!$B$40,"")</f>
        <v>2</v>
      </c>
      <c r="J24" s="22">
        <f>IF(AND(D24="SI",E24="OK"),'13'!$B$44,"")</f>
        <v>4</v>
      </c>
      <c r="L24" s="11">
        <v>13</v>
      </c>
      <c r="M24" s="11" t="str">
        <f>IF(L24&lt;&gt;0,TEXT(L24,"00"),"")</f>
        <v>13</v>
      </c>
      <c r="O24" s="12">
        <f>IF(AND(D24="SI",E24="OK"),IF(AND(J24&gt;0,J24&lt;=1),G24,0),0)</f>
        <v>0</v>
      </c>
      <c r="P24" s="12">
        <f>IF(AND(D24="SI",E24="OK"),IF(AND(J24&gt;1,J24&lt;=4),G24,0),0)</f>
        <v>0</v>
      </c>
      <c r="Q24" s="12">
        <f>IF(AND(D24="SI",E24="OK"),IF(AND(J24&gt;4,J24&lt;=9),G24,0),0)</f>
        <v>0</v>
      </c>
      <c r="R24" s="12">
        <f>IF(AND(D24="SI",E24="OK"),IF(AND(J24&gt;9,J24&lt;=16),G24,0),0)</f>
        <v>0</v>
      </c>
      <c r="S24" s="12">
        <f>IF(AND(D24="SI",E24="OK"),IF(AND(J24&gt;16,J24&lt;=25),G24,0),0)</f>
        <v>0</v>
      </c>
      <c r="T24" s="11">
        <v>13</v>
      </c>
      <c r="U24" s="11" t="str">
        <f>IF(AND(D24="SI",E24="OK",'13'!$A$47&lt;&gt;""),M24&amp;" - "&amp;C24,"")</f>
        <v>13 - Gestione ordinaria delle entrate di bilancio</v>
      </c>
      <c r="V24" s="11"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11" customFormat="1" ht="19.5" customHeight="1">
      <c r="B25" s="18">
        <f>IF(OR(C25="Nuova scheda",C25=""),"",T25)</f>
        <v>14</v>
      </c>
      <c r="C25" s="19" t="str">
        <f>'14'!A3</f>
        <v>Gestione ordinaria delle spese di bilancio</v>
      </c>
      <c r="D25" s="20" t="str">
        <f>'14'!F2</f>
        <v>SI</v>
      </c>
      <c r="E25" s="20" t="e">
        <f>IF(D25="SI",IF('14'!$B$44="Presenti campi non compilati","Errore","OK"),"-")</f>
        <v>#NAME?</v>
      </c>
      <c r="F25" s="21" t="str">
        <f>IF(D25="SI",IF('14'!$A$47&lt;&gt;"","SI","NO"),"-")</f>
        <v>SI</v>
      </c>
      <c r="G25" s="11" t="str">
        <f>IF(OR(C25="Nuova scheda",C25=""),"",M25&amp;" - "&amp;C25)</f>
        <v>14 - Gestione ordinaria delle spese di bilancio</v>
      </c>
      <c r="H25" s="22" t="e">
        <f>IF(AND(D25="SI",E25="OK"),'14'!$B$24,"Processo non sottoposto a mappatura e valutazione del rischio")</f>
        <v>#NAME?</v>
      </c>
      <c r="I25" s="22" t="e">
        <f>IF(AND(D25="SI",E25="OK"),'14'!$B$40,"")</f>
        <v>#NAME?</v>
      </c>
      <c r="J25" s="22" t="e">
        <f>IF(AND(D25="SI",E25="OK"),'14'!$B$44,"")</f>
        <v>#NAME?</v>
      </c>
      <c r="L25" s="11">
        <v>14</v>
      </c>
      <c r="M25" s="11" t="str">
        <f>IF(L25&lt;&gt;0,TEXT(L25,"00"),"")</f>
        <v>14</v>
      </c>
      <c r="O25" s="12" t="e">
        <f>IF(AND(D25="SI",E25="OK"),IF(AND(J25&gt;0,J25&lt;=1),G25,0),0)</f>
        <v>#NAME?</v>
      </c>
      <c r="P25" s="12" t="e">
        <f>IF(AND(D25="SI",E25="OK"),IF(AND(J25&gt;1,J25&lt;=4),G25,0),0)</f>
        <v>#NAME?</v>
      </c>
      <c r="Q25" s="12" t="e">
        <f>IF(AND(D25="SI",E25="OK"),IF(AND(J25&gt;4,J25&lt;=9),G25,0),0)</f>
        <v>#NAME?</v>
      </c>
      <c r="R25" s="12" t="e">
        <f>IF(AND(D25="SI",E25="OK"),IF(AND(J25&gt;9,J25&lt;=16),G25,0),0)</f>
        <v>#NAME?</v>
      </c>
      <c r="S25" s="12" t="e">
        <f>IF(AND(D25="SI",E25="OK"),IF(AND(J25&gt;16,J25&lt;=25),G25,0),0)</f>
        <v>#NAME?</v>
      </c>
      <c r="T25" s="11">
        <v>14</v>
      </c>
      <c r="U25" s="11" t="e">
        <f>IF(AND(D25="SI",E25="OK",'14'!$A$47&lt;&gt;""),M25&amp;" - "&amp;C25,"")</f>
        <v>#NAME?</v>
      </c>
      <c r="V25" s="11" t="e">
        <f>IF(AND(U25&lt;&gt;"",'14'!$A$47&lt;&gt;""),'14'!$A$47,"")</f>
        <v>#NAME?</v>
      </c>
    </row>
    <row r="26" spans="2:22" s="11" customFormat="1" ht="19.5" customHeight="1">
      <c r="B26" s="18">
        <f>IF(OR(C26="Nuova scheda",C26=""),"",T26)</f>
        <v>15</v>
      </c>
      <c r="C26" s="19" t="str">
        <f>'15'!A3</f>
        <v>Accertamenti e verifiche dei tributi locali</v>
      </c>
      <c r="D26" s="20" t="str">
        <f>'15'!F2</f>
        <v>SI</v>
      </c>
      <c r="E26" s="20" t="str">
        <f>IF(D26="SI",IF('15'!$B$44="Presenti campi non compilati","Errore","OK"),"-")</f>
        <v>OK</v>
      </c>
      <c r="F26" s="21" t="str">
        <f>IF(D26="SI",IF('15'!$A$47&lt;&gt;"","SI","NO"),"-")</f>
        <v>SI</v>
      </c>
      <c r="G26" s="11" t="str">
        <f>IF(OR(C26="Nuova scheda",C26=""),"",M26&amp;" - "&amp;C26)</f>
        <v>15 - Accertamenti e verifiche dei tributi locali</v>
      </c>
      <c r="H26" s="22">
        <f>IF(AND(D26="SI",E26="OK"),'15'!$B$24,"Processo non sottoposto a mappatura e valutazione del rischio")</f>
        <v>2</v>
      </c>
      <c r="I26" s="22">
        <f>IF(AND(D26="SI",E26="OK"),'15'!$B$40,"")</f>
        <v>2</v>
      </c>
      <c r="J26" s="22">
        <f>IF(AND(D26="SI",E26="OK"),'15'!$B$44,"")</f>
        <v>4</v>
      </c>
      <c r="L26" s="11">
        <v>15</v>
      </c>
      <c r="M26" s="11" t="str">
        <f>IF(L26&lt;&gt;0,TEXT(L26,"00"),"")</f>
        <v>15</v>
      </c>
      <c r="O26" s="12">
        <f>IF(AND(D26="SI",E26="OK"),IF(AND(J26&gt;0,J26&lt;=1),G26,0),0)</f>
        <v>0</v>
      </c>
      <c r="P26" s="12">
        <f>IF(AND(D26="SI",E26="OK"),IF(AND(J26&gt;1,J26&lt;=4),G26,0),0)</f>
        <v>0</v>
      </c>
      <c r="Q26" s="12">
        <f>IF(AND(D26="SI",E26="OK"),IF(AND(J26&gt;4,J26&lt;=9),G26,0),0)</f>
        <v>0</v>
      </c>
      <c r="R26" s="12">
        <f>IF(AND(D26="SI",E26="OK"),IF(AND(J26&gt;9,J26&lt;=16),G26,0),0)</f>
        <v>0</v>
      </c>
      <c r="S26" s="12">
        <f>IF(AND(D26="SI",E26="OK"),IF(AND(J26&gt;16,J26&lt;=25),G26,0),0)</f>
        <v>0</v>
      </c>
      <c r="T26" s="11">
        <v>15</v>
      </c>
      <c r="U26" s="11" t="str">
        <f>IF(AND(D26="SI",E26="OK",'15'!$A$47&lt;&gt;""),M26&amp;" - "&amp;C26,"")</f>
        <v>15 - Accertamenti e verifiche dei tributi locali</v>
      </c>
      <c r="V26" s="11"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11" customFormat="1" ht="19.5" customHeight="1">
      <c r="B27" s="18">
        <f>IF(OR(C27="Nuova scheda",C27=""),"",T27)</f>
        <v>16</v>
      </c>
      <c r="C27" s="23" t="str">
        <f>'16'!A3</f>
        <v>Accertamenti con adesione dei tributi locali</v>
      </c>
      <c r="D27" s="20" t="str">
        <f>'16'!F2</f>
        <v>SI</v>
      </c>
      <c r="E27" s="20" t="str">
        <f>IF(D27="SI",IF('16'!$B$44="Presenti campi non compilati","Errore","OK"),"-")</f>
        <v>OK</v>
      </c>
      <c r="F27" s="21" t="str">
        <f>IF(D27="SI",IF('16'!$A$47&lt;&gt;"","SI","NO"),"-")</f>
        <v>SI</v>
      </c>
      <c r="G27" s="11" t="str">
        <f>IF(OR(C27="Nuova scheda",C27=""),"",M27&amp;" - "&amp;C27)</f>
        <v>16 - Accertamenti con adesione dei tributi locali</v>
      </c>
      <c r="H27" s="22">
        <f>IF(AND(D27="SI",E27="OK"),'16'!$B$24,"Processo non sottoposto a mappatura e valutazione del rischio")</f>
        <v>2</v>
      </c>
      <c r="I27" s="22">
        <f>IF(AND(D27="SI",E27="OK"),'16'!$B$40,"")</f>
        <v>2</v>
      </c>
      <c r="J27" s="22">
        <f>IF(AND(D27="SI",E27="OK"),'16'!$B$44,"")</f>
        <v>4</v>
      </c>
      <c r="L27" s="11">
        <v>16</v>
      </c>
      <c r="M27" s="11" t="str">
        <f>IF(L27&lt;&gt;0,TEXT(L27,"00"),"")</f>
        <v>16</v>
      </c>
      <c r="O27" s="12">
        <f>IF(AND(D27="SI",E27="OK"),IF(AND(J27&gt;0,J27&lt;=1),G27,0),0)</f>
        <v>0</v>
      </c>
      <c r="P27" s="12">
        <f>IF(AND(D27="SI",E27="OK"),IF(AND(J27&gt;1,J27&lt;=4),G27,0),0)</f>
        <v>0</v>
      </c>
      <c r="Q27" s="12">
        <f>IF(AND(D27="SI",E27="OK"),IF(AND(J27&gt;4,J27&lt;=9),G27,0),0)</f>
        <v>0</v>
      </c>
      <c r="R27" s="12">
        <f>IF(AND(D27="SI",E27="OK"),IF(AND(J27&gt;9,J27&lt;=16),G27,0),0)</f>
        <v>0</v>
      </c>
      <c r="S27" s="12">
        <f>IF(AND(D27="SI",E27="OK"),IF(AND(J27&gt;16,J27&lt;=25),G27,0),0)</f>
        <v>0</v>
      </c>
      <c r="T27" s="11">
        <v>16</v>
      </c>
      <c r="U27" s="11" t="str">
        <f>IF(AND(D27="SI",E27="OK",'16'!$A$47&lt;&gt;""),M27&amp;" - "&amp;C27,"")</f>
        <v>16 - Accertamenti con adesione dei tributi locali</v>
      </c>
      <c r="V27" s="11"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11" customFormat="1" ht="19.5" customHeight="1">
      <c r="B28" s="18">
        <f>IF(OR(C28="Nuova scheda",C28=""),"",T28)</f>
        <v>17</v>
      </c>
      <c r="C28" s="24" t="str">
        <f>'17'!A3</f>
        <v>Accertamenti e controlli sugli abusi edilizi</v>
      </c>
      <c r="D28" s="20" t="str">
        <f>'17'!F2</f>
        <v>SI</v>
      </c>
      <c r="E28" s="20" t="str">
        <f>IF(D28="SI",IF('17'!$B$44="Presenti campi non compilati","Errore","OK"),"-")</f>
        <v>OK</v>
      </c>
      <c r="F28" s="21" t="str">
        <f>IF(D28="SI",IF('17'!$A$47&lt;&gt;"","SI","NO"),"-")</f>
        <v>SI</v>
      </c>
      <c r="G28" s="11" t="str">
        <f>IF(OR(C28="Nuova scheda",C28=""),"",M28&amp;" - "&amp;C28)</f>
        <v>17 - Accertamenti e controlli sugli abusi edilizi</v>
      </c>
      <c r="H28" s="22">
        <f>IF(AND(D28="SI",E28="OK"),'17'!$B$24,"Processo non sottoposto a mappatura e valutazione del rischio")</f>
        <v>3</v>
      </c>
      <c r="I28" s="22">
        <f>IF(AND(D28="SI",E28="OK"),'17'!$B$40,"")</f>
        <v>2</v>
      </c>
      <c r="J28" s="22">
        <f>IF(AND(D28="SI",E28="OK"),'17'!$B$44,"")</f>
        <v>6</v>
      </c>
      <c r="L28" s="11">
        <v>17</v>
      </c>
      <c r="M28" s="11" t="str">
        <f>IF(L28&lt;&gt;0,TEXT(L28,"00"),"")</f>
        <v>17</v>
      </c>
      <c r="O28" s="12">
        <f>IF(AND(D28="SI",E28="OK"),IF(AND(J28&gt;0,J28&lt;=1),G28,0),0)</f>
        <v>0</v>
      </c>
      <c r="P28" s="12">
        <f>IF(AND(D28="SI",E28="OK"),IF(AND(J28&gt;1,J28&lt;=4),G28,0),0)</f>
        <v>0</v>
      </c>
      <c r="Q28" s="12">
        <f>IF(AND(D28="SI",E28="OK"),IF(AND(J28&gt;4,J28&lt;=9),G28,0),0)</f>
        <v>0</v>
      </c>
      <c r="R28" s="12">
        <f>IF(AND(D28="SI",E28="OK"),IF(AND(J28&gt;9,J28&lt;=16),G28,0),0)</f>
        <v>0</v>
      </c>
      <c r="S28" s="12">
        <f>IF(AND(D28="SI",E28="OK"),IF(AND(J28&gt;16,J28&lt;=25),G28,0),0)</f>
        <v>0</v>
      </c>
      <c r="T28" s="11">
        <v>17</v>
      </c>
      <c r="U28" s="11" t="str">
        <f>IF(AND(D28="SI",E28="OK",'17'!$A$47&lt;&gt;""),M28&amp;" - "&amp;C28,"")</f>
        <v>17 - Accertamenti e controlli sugli abusi edilizi</v>
      </c>
      <c r="V28" s="11"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11" customFormat="1" ht="19.5" customHeight="1">
      <c r="B29" s="18">
        <f>IF(OR(C29="Nuova scheda",C29=""),"",T29)</f>
        <v>18</v>
      </c>
      <c r="C29" s="19" t="str">
        <f>'18'!A3</f>
        <v>Incentivi economici al personale (produttività e retribuzioni di risultato)</v>
      </c>
      <c r="D29" s="20" t="str">
        <f>'18'!F2</f>
        <v>SI</v>
      </c>
      <c r="E29" s="20" t="str">
        <f>IF(D29="SI",IF('18'!$B$44="Presenti campi non compilati","Errore","OK"),"-")</f>
        <v>OK</v>
      </c>
      <c r="F29" s="21" t="str">
        <f>IF(D29="SI",IF('18'!$A$47&lt;&gt;"","SI","NO"),"-")</f>
        <v>SI</v>
      </c>
      <c r="G29" s="11" t="str">
        <f>IF(OR(C29="Nuova scheda",C29=""),"",M29&amp;" - "&amp;C29)</f>
        <v>18 - Incentivi economici al personale (produttività e retribuzioni di risultato)</v>
      </c>
      <c r="H29" s="22">
        <f>IF(AND(D29="SI",E29="OK"),'18'!$B$24,"Processo non sottoposto a mappatura e valutazione del rischio")</f>
        <v>1</v>
      </c>
      <c r="I29" s="22">
        <f>IF(AND(D29="SI",E29="OK"),'18'!$B$40,"")</f>
        <v>1</v>
      </c>
      <c r="J29" s="22">
        <f>IF(AND(D29="SI",E29="OK"),'18'!$B$44,"")</f>
        <v>1</v>
      </c>
      <c r="L29" s="11">
        <v>18</v>
      </c>
      <c r="M29" s="11" t="str">
        <f>IF(L29&lt;&gt;0,TEXT(L29,"00"),"")</f>
        <v>18</v>
      </c>
      <c r="O29" s="12">
        <f>IF(AND(D29="SI",E29="OK"),IF(AND(J29&gt;0,J29&lt;=1),G29,0),0)</f>
        <v>0</v>
      </c>
      <c r="P29" s="12">
        <f>IF(AND(D29="SI",E29="OK"),IF(AND(J29&gt;1,J29&lt;=4),G29,0),0)</f>
        <v>0</v>
      </c>
      <c r="Q29" s="12">
        <f>IF(AND(D29="SI",E29="OK"),IF(AND(J29&gt;4,J29&lt;=9),G29,0),0)</f>
        <v>0</v>
      </c>
      <c r="R29" s="12">
        <f>IF(AND(D29="SI",E29="OK"),IF(AND(J29&gt;9,J29&lt;=16),G29,0),0)</f>
        <v>0</v>
      </c>
      <c r="S29" s="12">
        <f>IF(AND(D29="SI",E29="OK"),IF(AND(J29&gt;16,J29&lt;=25),G29,0),0)</f>
        <v>0</v>
      </c>
      <c r="T29" s="11">
        <v>18</v>
      </c>
      <c r="U29" s="11" t="str">
        <f>IF(AND(D29="SI",E29="OK",'18'!$A$47&lt;&gt;""),M29&amp;" - "&amp;C29,"")</f>
        <v>18 - Incentivi economici al personale (produttività e retribuzioni di risultato)</v>
      </c>
      <c r="V29" s="11"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11" customFormat="1" ht="19.5" customHeight="1">
      <c r="B30" s="18">
        <f>IF(OR(C30="Nuova scheda",C30=""),"",T30)</f>
        <v>19</v>
      </c>
      <c r="C30" s="19" t="str">
        <f>'19'!A3</f>
        <v>Autorizzazione all’occupazione del suolo pubblico</v>
      </c>
      <c r="D30" s="20" t="str">
        <f>'19'!F2</f>
        <v>SI</v>
      </c>
      <c r="E30" s="20" t="str">
        <f>IF(D30="SI",IF('19'!$B$44="Presenti campi non compilati","Errore","OK"),"-")</f>
        <v>OK</v>
      </c>
      <c r="F30" s="21" t="str">
        <f>IF(D30="SI",IF('19'!$A$47&lt;&gt;"","SI","NO"),"-")</f>
        <v>SI</v>
      </c>
      <c r="G30" s="11" t="str">
        <f>IF(OR(C30="Nuova scheda",C30=""),"",M30&amp;" - "&amp;C30)</f>
        <v>19 - Autorizzazione all’occupazione del suolo pubblico</v>
      </c>
      <c r="H30" s="22">
        <f>IF(AND(D30="SI",E30="OK"),'19'!$B$24,"Processo non sottoposto a mappatura e valutazione del rischio")</f>
        <v>3</v>
      </c>
      <c r="I30" s="22">
        <f>IF(AND(D30="SI",E30="OK"),'19'!$B$40,"")</f>
        <v>2</v>
      </c>
      <c r="J30" s="22">
        <f>IF(AND(D30="SI",E30="OK"),'19'!$B$44,"")</f>
        <v>6</v>
      </c>
      <c r="L30" s="11">
        <v>19</v>
      </c>
      <c r="M30" s="11" t="str">
        <f>IF(L30&lt;&gt;0,TEXT(L30,"00"),"")</f>
        <v>19</v>
      </c>
      <c r="O30" s="12">
        <f>IF(AND(D30="SI",E30="OK"),IF(AND(J30&gt;0,J30&lt;=1),G30,0),0)</f>
        <v>0</v>
      </c>
      <c r="P30" s="12">
        <f>IF(AND(D30="SI",E30="OK"),IF(AND(J30&gt;1,J30&lt;=4),G30,0),0)</f>
        <v>0</v>
      </c>
      <c r="Q30" s="12">
        <f>IF(AND(D30="SI",E30="OK"),IF(AND(J30&gt;4,J30&lt;=9),G30,0),0)</f>
        <v>0</v>
      </c>
      <c r="R30" s="12">
        <f>IF(AND(D30="SI",E30="OK"),IF(AND(J30&gt;9,J30&lt;=16),G30,0),0)</f>
        <v>0</v>
      </c>
      <c r="S30" s="12">
        <f>IF(AND(D30="SI",E30="OK"),IF(AND(J30&gt;16,J30&lt;=25),G30,0),0)</f>
        <v>0</v>
      </c>
      <c r="T30" s="11">
        <v>19</v>
      </c>
      <c r="U30" s="11" t="str">
        <f>IF(AND(D30="SI",E30="OK",'19'!$A$47&lt;&gt;""),M30&amp;" - "&amp;C30,"")</f>
        <v>19 - Autorizzazione all’occupazione del suolo pubblico</v>
      </c>
      <c r="V30" s="11"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11" customFormat="1" ht="30.75" customHeight="1">
      <c r="B31" s="18">
        <f>IF(OR(C31="Nuova scheda",C31=""),"",T31)</f>
        <v>20</v>
      </c>
      <c r="C31" s="25" t="str">
        <f>'20'!A3</f>
        <v>Autorizzazioni ex artt. 68 e 69 del TULPS (spettacoli anche viaggianti, pubblici intrattenimenti, feste da ballo, esposizioni, gare)</v>
      </c>
      <c r="D31" s="20" t="str">
        <f>'20'!$F$2</f>
        <v>SI</v>
      </c>
      <c r="E31" s="20" t="str">
        <f>IF(D31="SI",IF('20'!$B$44="Presenti campi non compilati","Errore","OK"),"-")</f>
        <v>OK</v>
      </c>
      <c r="F31" s="21" t="str">
        <f>IF(D31="SI",IF('20'!$A$47&lt;&gt;"","SI","NO"),"-")</f>
        <v>SI</v>
      </c>
      <c r="G31" s="11" t="str">
        <f>IF(OR(C31="Nuova scheda",C31=""),"",M31&amp;" - "&amp;C31)</f>
        <v>20 - Autorizzazioni ex artt. 68 e 69 del TULPS (spettacoli anche viaggianti, pubblici intrattenimenti, feste da ballo, esposizioni, gare)</v>
      </c>
      <c r="H31" s="22">
        <f>IF(AND(D31="SI",E31="OK"),'20'!$B$24,"Processo non sottoposto a mappatura e valutazione del rischio")</f>
        <v>1</v>
      </c>
      <c r="I31" s="22">
        <f>IF(AND(D31="SI",E31="OK"),'20'!$B$40,"")</f>
        <v>1</v>
      </c>
      <c r="J31" s="22">
        <f>IF(AND(D31="SI",E31="OK"),'20'!$B$44,"")</f>
        <v>1</v>
      </c>
      <c r="L31" s="11">
        <v>20</v>
      </c>
      <c r="M31" s="11" t="str">
        <f>IF(L31&lt;&gt;0,TEXT(L31,"00"),"")</f>
        <v>20</v>
      </c>
      <c r="O31" s="12">
        <f>IF(AND(D31="SI",E31="OK"),IF(AND(J31&gt;0,J31&lt;=1),G31,0),0)</f>
        <v>0</v>
      </c>
      <c r="P31" s="12">
        <f>IF(AND(D31="SI",E31="OK"),IF(AND(J31&gt;1,J31&lt;=4),G31,0),0)</f>
        <v>0</v>
      </c>
      <c r="Q31" s="12">
        <f>IF(AND(D31="SI",E31="OK"),IF(AND(J31&gt;4,J31&lt;=9),G31,0),0)</f>
        <v>0</v>
      </c>
      <c r="R31" s="12">
        <f>IF(AND(D31="SI",E31="OK"),IF(AND(J31&gt;9,J31&lt;=16),G31,0),0)</f>
        <v>0</v>
      </c>
      <c r="S31" s="12">
        <f>IF(AND(D31="SI",E31="OK"),IF(AND(J31&gt;16,J31&lt;=25),G31,0),0)</f>
        <v>0</v>
      </c>
      <c r="T31" s="11">
        <v>20</v>
      </c>
      <c r="U31" s="11" t="str">
        <f>IF(AND(D31="SI",E31="OK",'20'!$A$47&lt;&gt;""),M31&amp;" - "&amp;C31,"")</f>
        <v>20 - Autorizzazioni ex artt. 68 e 69 del TULPS (spettacoli anche viaggianti, pubblici intrattenimenti, feste da ballo, esposizioni, gare)</v>
      </c>
      <c r="V31" s="11"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11" customFormat="1" ht="19.5" customHeight="1">
      <c r="B32" s="18">
        <f>IF(OR(C32="Nuova scheda",C32=""),"",T32)</f>
        <v>21</v>
      </c>
      <c r="C32" s="19" t="str">
        <f>'21'!A3</f>
        <v>Permesso di costruire convenzionato</v>
      </c>
      <c r="D32" s="20" t="str">
        <f>'21'!$F$2</f>
        <v>SI</v>
      </c>
      <c r="E32" s="20" t="str">
        <f>IF(D32="SI",IF('21'!$B$44="Presenti campi non compilati","Errore","OK"),"-")</f>
        <v>OK</v>
      </c>
      <c r="F32" s="21" t="str">
        <f>IF(D32="SI",IF('21'!$A$47&lt;&gt;"","SI","NO"),"-")</f>
        <v>SI</v>
      </c>
      <c r="G32" s="11" t="str">
        <f>IF(OR(C32="Nuova scheda",C32=""),"",M32&amp;" - "&amp;C32)</f>
        <v>21 - Permesso di costruire convenzionato</v>
      </c>
      <c r="H32" s="22">
        <f>IF(AND(D32="SI",E32="OK"),'21'!$B$24,"Processo non sottoposto a mappatura e valutazione del rischio")</f>
        <v>1</v>
      </c>
      <c r="I32" s="22">
        <f>IF(AND(D32="SI",E32="OK"),'21'!$B$40,"")</f>
        <v>1</v>
      </c>
      <c r="J32" s="22">
        <f>IF(AND(D32="SI",E32="OK"),'21'!$B$44,"")</f>
        <v>1</v>
      </c>
      <c r="L32" s="11">
        <v>21</v>
      </c>
      <c r="M32" s="11" t="str">
        <f>IF(L32&lt;&gt;0,TEXT(L32,"00"),"")</f>
        <v>21</v>
      </c>
      <c r="O32" s="12">
        <f>IF(AND(D32="SI",E32="OK"),IF(AND(J32&gt;0,J32&lt;=1),G32,0),0)</f>
        <v>0</v>
      </c>
      <c r="P32" s="12">
        <f>IF(AND(D32="SI",E32="OK"),IF(AND(J32&gt;1,J32&lt;=4),G32,0),0)</f>
        <v>0</v>
      </c>
      <c r="Q32" s="12">
        <f>IF(AND(D32="SI",E32="OK"),IF(AND(J32&gt;4,J32&lt;=9),G32,0),0)</f>
        <v>0</v>
      </c>
      <c r="R32" s="12">
        <f>IF(AND(D32="SI",E32="OK"),IF(AND(J32&gt;9,J32&lt;=16),G32,0),0)</f>
        <v>0</v>
      </c>
      <c r="S32" s="12">
        <f>IF(AND(D32="SI",E32="OK"),IF(AND(J32&gt;16,J32&lt;=25),G32,0),0)</f>
        <v>0</v>
      </c>
      <c r="T32" s="11">
        <v>21</v>
      </c>
      <c r="U32" s="11" t="str">
        <f>IF(AND(D32="SI",E32="OK",'21'!$A$47&lt;&gt;""),M32&amp;" - "&amp;C32,"")</f>
        <v>21 - Permesso di costruire convenzionato</v>
      </c>
      <c r="V32" s="11"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11" customFormat="1" ht="19.5" customHeight="1">
      <c r="B33" s="18">
        <f>IF(OR(C33="Nuova scheda",C33=""),"",T33)</f>
        <v>22</v>
      </c>
      <c r="C33" s="19" t="str">
        <f>'22'!A3</f>
        <v>Pratiche anagrafiche</v>
      </c>
      <c r="D33" s="20" t="str">
        <f>'22'!$F$2</f>
        <v>SI</v>
      </c>
      <c r="E33" s="20" t="str">
        <f>IF(D33="SI",IF('22'!$B$44="Presenti campi non compilati","Errore","OK"),"-")</f>
        <v>OK</v>
      </c>
      <c r="F33" s="21" t="str">
        <f>IF(D33="SI",IF('22'!$A$47&lt;&gt;"","SI","NO"),"-")</f>
        <v>SI</v>
      </c>
      <c r="G33" s="11" t="str">
        <f>IF(OR(C33="Nuova scheda",C33=""),"",M33&amp;" - "&amp;C33)</f>
        <v>22 - Pratiche anagrafiche</v>
      </c>
      <c r="H33" s="22">
        <f>IF(AND(D33="SI",E33="OK"),'22'!$B$24,"Processo non sottoposto a mappatura e valutazione del rischio")</f>
        <v>2</v>
      </c>
      <c r="I33" s="22">
        <f>IF(AND(D33="SI",E33="OK"),'22'!$B$40,"")</f>
        <v>2</v>
      </c>
      <c r="J33" s="22">
        <f>IF(AND(D33="SI",E33="OK"),'22'!$B$44,"")</f>
        <v>4</v>
      </c>
      <c r="L33" s="11">
        <v>22</v>
      </c>
      <c r="M33" s="11" t="str">
        <f>IF(L33&lt;&gt;0,TEXT(L33,"00"),"")</f>
        <v>22</v>
      </c>
      <c r="O33" s="12">
        <f>IF(AND(D33="SI",E33="OK"),IF(AND(J33&gt;0,J33&lt;=1),G33,0),0)</f>
        <v>0</v>
      </c>
      <c r="P33" s="12">
        <f>IF(AND(D33="SI",E33="OK"),IF(AND(J33&gt;1,J33&lt;=4),G33,0),0)</f>
        <v>0</v>
      </c>
      <c r="Q33" s="12">
        <f>IF(AND(D33="SI",E33="OK"),IF(AND(J33&gt;4,J33&lt;=9),G33,0),0)</f>
        <v>0</v>
      </c>
      <c r="R33" s="12">
        <f>IF(AND(D33="SI",E33="OK"),IF(AND(J33&gt;9,J33&lt;=16),G33,0),0)</f>
        <v>0</v>
      </c>
      <c r="S33" s="12">
        <f>IF(AND(D33="SI",E33="OK"),IF(AND(J33&gt;16,J33&lt;=25),G33,0),0)</f>
        <v>0</v>
      </c>
      <c r="T33" s="11">
        <v>22</v>
      </c>
      <c r="U33" s="11" t="str">
        <f>IF(AND(D33="SI",E33="OK",'22'!$A$47&lt;&gt;""),M33&amp;" - "&amp;C33,"")</f>
        <v>22 - Pratiche anagrafiche</v>
      </c>
      <c r="V33" s="11"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11" customFormat="1" ht="19.5" customHeight="1">
      <c r="B34" s="18">
        <f>IF(OR(C34="Nuova scheda",C34=""),"",T34)</f>
        <v>23</v>
      </c>
      <c r="C34" s="19" t="str">
        <f>'23'!A3</f>
        <v>Documenti di identità</v>
      </c>
      <c r="D34" s="20" t="str">
        <f>'23'!$F$2</f>
        <v>SI</v>
      </c>
      <c r="E34" s="20" t="str">
        <f>IF(D34="SI",IF('23'!$B$44="Presenti campi non compilati","Errore","OK"),"-")</f>
        <v>OK</v>
      </c>
      <c r="F34" s="21" t="str">
        <f>IF(D34="SI",IF('23'!$A$47&lt;&gt;"","SI","NO"),"-")</f>
        <v>SI</v>
      </c>
      <c r="G34" s="11" t="str">
        <f>IF(OR(C34="Nuova scheda",C34=""),"",M34&amp;" - "&amp;C34)</f>
        <v>23 - Documenti di identità</v>
      </c>
      <c r="H34" s="22">
        <f>IF(AND(D34="SI",E34="OK"),'23'!$B$24,"Processo non sottoposto a mappatura e valutazione del rischio")</f>
        <v>1</v>
      </c>
      <c r="I34" s="22">
        <f>IF(AND(D34="SI",E34="OK"),'23'!$B$40,"")</f>
        <v>1</v>
      </c>
      <c r="J34" s="22">
        <f>IF(AND(D34="SI",E34="OK"),'23'!$B$44,"")</f>
        <v>1</v>
      </c>
      <c r="L34" s="11">
        <v>23</v>
      </c>
      <c r="M34" s="11" t="str">
        <f>IF(L34&lt;&gt;0,TEXT(L34,"00"),"")</f>
        <v>23</v>
      </c>
      <c r="O34" s="12">
        <f>IF(AND(D34="SI",E34="OK"),IF(AND(J34&gt;0,J34&lt;=1),G34,0),0)</f>
        <v>0</v>
      </c>
      <c r="P34" s="12">
        <f>IF(AND(D34="SI",E34="OK"),IF(AND(J34&gt;1,J34&lt;=4),G34,0),0)</f>
        <v>0</v>
      </c>
      <c r="Q34" s="12">
        <f>IF(AND(D34="SI",E34="OK"),IF(AND(J34&gt;4,J34&lt;=9),G34,0),0)</f>
        <v>0</v>
      </c>
      <c r="R34" s="12">
        <f>IF(AND(D34="SI",E34="OK"),IF(AND(J34&gt;9,J34&lt;=16),G34,0),0)</f>
        <v>0</v>
      </c>
      <c r="S34" s="12">
        <f>IF(AND(D34="SI",E34="OK"),IF(AND(J34&gt;16,J34&lt;=25),G34,0),0)</f>
        <v>0</v>
      </c>
      <c r="T34" s="11">
        <v>23</v>
      </c>
      <c r="U34" s="11" t="str">
        <f>IF(AND(D34="SI",E34="OK",'23'!$A$47&lt;&gt;""),M34&amp;" - "&amp;C34,"")</f>
        <v>23 - Documenti di identità</v>
      </c>
      <c r="V34" s="11"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11" customFormat="1" ht="19.5" customHeight="1">
      <c r="B35" s="18">
        <f>IF(OR(C35="Nuova scheda",C35=""),"",T35)</f>
        <v>24</v>
      </c>
      <c r="C35" s="19" t="str">
        <f>'24'!A3</f>
        <v>Servizi per minori e famiglie</v>
      </c>
      <c r="D35" s="20" t="str">
        <f>'24'!$F$2</f>
        <v>SI</v>
      </c>
      <c r="E35" s="20" t="str">
        <f>IF(D35="SI",IF('24'!$B$44="Presenti campi non compilati","Errore","OK"),"-")</f>
        <v>OK</v>
      </c>
      <c r="F35" s="21" t="str">
        <f>IF(D35="SI",IF('24'!$A$47&lt;&gt;"","SI","NO"),"-")</f>
        <v>SI</v>
      </c>
      <c r="G35" s="11" t="str">
        <f>IF(OR(C35="Nuova scheda",C35=""),"",M35&amp;" - "&amp;C35)</f>
        <v>24 - Servizi per minori e famiglie</v>
      </c>
      <c r="H35" s="22">
        <f>IF(AND(D35="SI",E35="OK"),'24'!$B$24,"Processo non sottoposto a mappatura e valutazione del rischio")</f>
        <v>1</v>
      </c>
      <c r="I35" s="22">
        <f>IF(AND(D35="SI",E35="OK"),'24'!$B$40,"")</f>
        <v>1</v>
      </c>
      <c r="J35" s="22">
        <f>IF(AND(D35="SI",E35="OK"),'24'!$B$44,"")</f>
        <v>1</v>
      </c>
      <c r="L35" s="11">
        <v>24</v>
      </c>
      <c r="M35" s="11" t="str">
        <f>IF(L35&lt;&gt;0,TEXT(L35,"00"),"")</f>
        <v>24</v>
      </c>
      <c r="O35" s="12">
        <f>IF(AND(D35="SI",E35="OK"),IF(AND(J35&gt;0,J35&lt;=1),G35,0),0)</f>
        <v>0</v>
      </c>
      <c r="P35" s="12">
        <f>IF(AND(D35="SI",E35="OK"),IF(AND(J35&gt;1,J35&lt;=4),G35,0),0)</f>
        <v>0</v>
      </c>
      <c r="Q35" s="12">
        <f>IF(AND(D35="SI",E35="OK"),IF(AND(J35&gt;4,J35&lt;=9),G35,0),0)</f>
        <v>0</v>
      </c>
      <c r="R35" s="12">
        <f>IF(AND(D35="SI",E35="OK"),IF(AND(J35&gt;9,J35&lt;=16),G35,0),0)</f>
        <v>0</v>
      </c>
      <c r="S35" s="12">
        <f>IF(AND(D35="SI",E35="OK"),IF(AND(J35&gt;16,J35&lt;=25),G35,0),0)</f>
        <v>0</v>
      </c>
      <c r="T35" s="11">
        <v>24</v>
      </c>
      <c r="U35" s="11" t="str">
        <f>IF(AND(D35="SI",E35="OK",'24'!$A$47&lt;&gt;""),M35&amp;" - "&amp;C35,"")</f>
        <v>24 - Servizi per minori e famiglie</v>
      </c>
      <c r="V35" s="11"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11" customFormat="1" ht="19.5" customHeight="1">
      <c r="B36" s="18">
        <f>IF(OR(C36="Nuova scheda",C36=""),"",T36)</f>
        <v>25</v>
      </c>
      <c r="C36" s="19" t="str">
        <f>'25'!A3</f>
        <v>Servizi assistenziali e socio-sanitari per anziani</v>
      </c>
      <c r="D36" s="20" t="str">
        <f>'25'!$F$2</f>
        <v>SI</v>
      </c>
      <c r="E36" s="20" t="str">
        <f>IF(D36="SI",IF('25'!$B$44="Presenti campi non compilati","Errore","OK"),"-")</f>
        <v>OK</v>
      </c>
      <c r="F36" s="21" t="str">
        <f>IF(D36="SI",IF('25'!$A$47&lt;&gt;"","SI","NO"),"-")</f>
        <v>SI</v>
      </c>
      <c r="G36" s="11" t="str">
        <f>IF(OR(C36="Nuova scheda",C36=""),"",M36&amp;" - "&amp;C36)</f>
        <v>25 - Servizi assistenziali e socio-sanitari per anziani</v>
      </c>
      <c r="H36" s="22">
        <f>IF(AND(D36="SI",E36="OK"),'25'!$B$24,"Processo non sottoposto a mappatura e valutazione del rischio")</f>
        <v>1</v>
      </c>
      <c r="I36" s="22">
        <f>IF(AND(D36="SI",E36="OK"),'25'!$B$40,"")</f>
        <v>1</v>
      </c>
      <c r="J36" s="22">
        <f>IF(AND(D36="SI",E36="OK"),'25'!$B$44,"")</f>
        <v>1</v>
      </c>
      <c r="L36" s="11">
        <v>25</v>
      </c>
      <c r="M36" s="11" t="str">
        <f>IF(L36&lt;&gt;0,TEXT(L36,"00"),"")</f>
        <v>25</v>
      </c>
      <c r="O36" s="12">
        <f>IF(AND(D36="SI",E36="OK"),IF(AND(J36&gt;0,J36&lt;=1),G36,0),0)</f>
        <v>0</v>
      </c>
      <c r="P36" s="12">
        <f>IF(AND(D36="SI",E36="OK"),IF(AND(J36&gt;1,J36&lt;=4),G36,0),0)</f>
        <v>0</v>
      </c>
      <c r="Q36" s="12">
        <f>IF(AND(D36="SI",E36="OK"),IF(AND(J36&gt;4,J36&lt;=9),G36,0),0)</f>
        <v>0</v>
      </c>
      <c r="R36" s="12">
        <f>IF(AND(D36="SI",E36="OK"),IF(AND(J36&gt;9,J36&lt;=16),G36,0),0)</f>
        <v>0</v>
      </c>
      <c r="S36" s="12">
        <f>IF(AND(D36="SI",E36="OK"),IF(AND(J36&gt;16,J36&lt;=25),G36,0),0)</f>
        <v>0</v>
      </c>
      <c r="T36" s="11">
        <v>25</v>
      </c>
      <c r="U36" s="11" t="str">
        <f>IF(AND(D36="SI",E36="OK",'25'!$A$47&lt;&gt;""),M36&amp;" - "&amp;C36,"")</f>
        <v>25 - Servizi assistenziali e socio-sanitari per anziani</v>
      </c>
      <c r="V36" s="11"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11" customFormat="1" ht="19.5" customHeight="1">
      <c r="B37" s="18">
        <f>IF(OR(C37="Nuova scheda",C37=""),"",T37)</f>
        <v>26</v>
      </c>
      <c r="C37" s="19" t="str">
        <f>'26'!A3</f>
        <v>Servizi per disabili</v>
      </c>
      <c r="D37" s="20" t="str">
        <f>'26'!$F$2</f>
        <v>SI</v>
      </c>
      <c r="E37" s="20" t="str">
        <f>IF(D37="SI",IF('26'!$B$44="Presenti campi non compilati","Errore","OK"),"-")</f>
        <v>OK</v>
      </c>
      <c r="F37" s="21" t="str">
        <f>IF(D37="SI",IF('26'!$A$47&lt;&gt;"","SI","NO"),"-")</f>
        <v>SI</v>
      </c>
      <c r="G37" s="11" t="str">
        <f>IF(OR(C37="Nuova scheda",C37=""),"",M37&amp;" - "&amp;C37)</f>
        <v>26 - Servizi per disabili</v>
      </c>
      <c r="H37" s="22">
        <f>IF(AND(D37="SI",E37="OK"),'26'!$B$24,"Processo non sottoposto a mappatura e valutazione del rischio")</f>
        <v>1</v>
      </c>
      <c r="I37" s="22">
        <f>IF(AND(D37="SI",E37="OK"),'26'!$B$40,"")</f>
        <v>1</v>
      </c>
      <c r="J37" s="22">
        <f>IF(AND(D37="SI",E37="OK"),'26'!$B$44,"")</f>
        <v>1</v>
      </c>
      <c r="L37" s="11">
        <v>26</v>
      </c>
      <c r="M37" s="11" t="str">
        <f>IF(L37&lt;&gt;0,TEXT(L37,"00"),"")</f>
        <v>26</v>
      </c>
      <c r="O37" s="12">
        <f>IF(AND(D37="SI",E37="OK"),IF(AND(J37&gt;0,J37&lt;=1),G37,0),0)</f>
        <v>0</v>
      </c>
      <c r="P37" s="12">
        <f>IF(AND(D37="SI",E37="OK"),IF(AND(J37&gt;1,J37&lt;=4),G37,0),0)</f>
        <v>0</v>
      </c>
      <c r="Q37" s="12">
        <f>IF(AND(D37="SI",E37="OK"),IF(AND(J37&gt;4,J37&lt;=9),G37,0),0)</f>
        <v>0</v>
      </c>
      <c r="R37" s="12">
        <f>IF(AND(D37="SI",E37="OK"),IF(AND(J37&gt;9,J37&lt;=16),G37,0),0)</f>
        <v>0</v>
      </c>
      <c r="S37" s="12">
        <f>IF(AND(D37="SI",E37="OK"),IF(AND(J37&gt;16,J37&lt;=25),G37,0),0)</f>
        <v>0</v>
      </c>
      <c r="T37" s="11">
        <v>26</v>
      </c>
      <c r="U37" s="11" t="str">
        <f>IF(AND(D37="SI",E37="OK",'26'!$A$47&lt;&gt;""),M37&amp;" - "&amp;C37,"")</f>
        <v>26 - Servizi per disabili</v>
      </c>
      <c r="V37" s="11"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11" customFormat="1" ht="19.5" customHeight="1">
      <c r="B38" s="18">
        <f>IF(OR(C38="Nuova scheda",C38=""),"",T38)</f>
        <v>27</v>
      </c>
      <c r="C38" s="19" t="str">
        <f>'27'!A3</f>
        <v>Servizi per adulti in difficoltà</v>
      </c>
      <c r="D38" s="20" t="str">
        <f>'27'!$F$2</f>
        <v>SI</v>
      </c>
      <c r="E38" s="20" t="str">
        <f>IF(D38="SI",IF('27'!$B$44="Presenti campi non compilati","Errore","OK"),"-")</f>
        <v>OK</v>
      </c>
      <c r="F38" s="21" t="str">
        <f>IF(D38="SI",IF('27'!$A$47&lt;&gt;"","SI","NO"),"-")</f>
        <v>SI</v>
      </c>
      <c r="G38" s="11" t="str">
        <f>IF(OR(C38="Nuova scheda",C38=""),"",M38&amp;" - "&amp;C38)</f>
        <v>27 - Servizi per adulti in difficoltà</v>
      </c>
      <c r="H38" s="22">
        <f>IF(AND(D38="SI",E38="OK"),'27'!$B$24,"Processo non sottoposto a mappatura e valutazione del rischio")</f>
        <v>1</v>
      </c>
      <c r="I38" s="22">
        <f>IF(AND(D38="SI",E38="OK"),'27'!$B$40,"")</f>
        <v>1</v>
      </c>
      <c r="J38" s="22">
        <f>IF(AND(D38="SI",E38="OK"),'27'!$B$44,"")</f>
        <v>1</v>
      </c>
      <c r="L38" s="11">
        <v>27</v>
      </c>
      <c r="M38" s="11" t="str">
        <f>IF(L38&lt;&gt;0,TEXT(L38,"00"),"")</f>
        <v>27</v>
      </c>
      <c r="O38" s="12">
        <f>IF(AND(D38="SI",E38="OK"),IF(AND(J38&gt;0,J38&lt;=1),G38,0),0)</f>
        <v>0</v>
      </c>
      <c r="P38" s="12">
        <f>IF(AND(D38="SI",E38="OK"),IF(AND(J38&gt;1,J38&lt;=4),G38,0),0)</f>
        <v>0</v>
      </c>
      <c r="Q38" s="12">
        <f>IF(AND(D38="SI",E38="OK"),IF(AND(J38&gt;4,J38&lt;=9),G38,0),0)</f>
        <v>0</v>
      </c>
      <c r="R38" s="12">
        <f>IF(AND(D38="SI",E38="OK"),IF(AND(J38&gt;9,J38&lt;=16),G38,0),0)</f>
        <v>0</v>
      </c>
      <c r="S38" s="12">
        <f>IF(AND(D38="SI",E38="OK"),IF(AND(J38&gt;16,J38&lt;=25),G38,0),0)</f>
        <v>0</v>
      </c>
      <c r="T38" s="11">
        <v>27</v>
      </c>
      <c r="U38" s="11" t="str">
        <f>IF(AND(D38="SI",E38="OK",'27'!$A$47&lt;&gt;""),M38&amp;" - "&amp;C38,"")</f>
        <v>27 - Servizi per adulti in difficoltà</v>
      </c>
      <c r="V38" s="11"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11" customFormat="1" ht="19.5" customHeight="1">
      <c r="B39" s="18">
        <f>IF(OR(C39="Nuova scheda",C39=""),"",T39)</f>
        <v>28</v>
      </c>
      <c r="C39" s="19" t="str">
        <f>'28'!A3</f>
        <v>Servizi di integrazione dei cittadini stranieri</v>
      </c>
      <c r="D39" s="20" t="str">
        <f>'28'!$F$2</f>
        <v>SI</v>
      </c>
      <c r="E39" s="20" t="str">
        <f>IF(D39="SI",IF('28'!$B$44="Presenti campi non compilati","Errore","OK"),"-")</f>
        <v>OK</v>
      </c>
      <c r="F39" s="21" t="str">
        <f>IF(D39="SI",IF('28'!$A$47&lt;&gt;"","SI","NO"),"-")</f>
        <v>SI</v>
      </c>
      <c r="G39" s="11" t="str">
        <f>IF(OR(C39="Nuova scheda",C39=""),"",M39&amp;" - "&amp;C39)</f>
        <v>28 - Servizi di integrazione dei cittadini stranieri</v>
      </c>
      <c r="H39" s="22">
        <f>IF(AND(D39="SI",E39="OK"),'28'!$B$24,"Processo non sottoposto a mappatura e valutazione del rischio")</f>
        <v>1</v>
      </c>
      <c r="I39" s="22">
        <f>IF(AND(D39="SI",E39="OK"),'28'!$B$40,"")</f>
        <v>1</v>
      </c>
      <c r="J39" s="22">
        <f>IF(AND(D39="SI",E39="OK"),'28'!$B$44,"")</f>
        <v>1</v>
      </c>
      <c r="L39" s="11">
        <v>28</v>
      </c>
      <c r="M39" s="11" t="str">
        <f>IF(L39&lt;&gt;0,TEXT(L39,"00"),"")</f>
        <v>28</v>
      </c>
      <c r="O39" s="12">
        <f>IF(AND(D39="SI",E39="OK"),IF(AND(J39&gt;0,J39&lt;=1),G39,0),0)</f>
        <v>0</v>
      </c>
      <c r="P39" s="12">
        <f>IF(AND(D39="SI",E39="OK"),IF(AND(J39&gt;1,J39&lt;=4),G39,0),0)</f>
        <v>0</v>
      </c>
      <c r="Q39" s="12">
        <f>IF(AND(D39="SI",E39="OK"),IF(AND(J39&gt;4,J39&lt;=9),G39,0),0)</f>
        <v>0</v>
      </c>
      <c r="R39" s="12">
        <f>IF(AND(D39="SI",E39="OK"),IF(AND(J39&gt;9,J39&lt;=16),G39,0),0)</f>
        <v>0</v>
      </c>
      <c r="S39" s="12">
        <f>IF(AND(D39="SI",E39="OK"),IF(AND(J39&gt;16,J39&lt;=25),G39,0),0)</f>
        <v>0</v>
      </c>
      <c r="T39" s="11">
        <v>28</v>
      </c>
      <c r="U39" s="11" t="str">
        <f>IF(AND(D39="SI",E39="OK",'28'!$A$47&lt;&gt;""),M39&amp;" - "&amp;C39,"")</f>
        <v>28 - Servizi di integrazione dei cittadini stranieri</v>
      </c>
      <c r="V39" s="11"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11" customFormat="1" ht="19.5" customHeight="1">
      <c r="B40" s="18">
        <f>IF(OR(C40="Nuova scheda",C40=""),"",T40)</f>
        <v>29</v>
      </c>
      <c r="C40" s="19" t="str">
        <f>'29'!A3</f>
        <v>Raccolta e smaltimento rifiuti</v>
      </c>
      <c r="D40" s="20" t="str">
        <f>'29'!$F$2</f>
        <v>SI</v>
      </c>
      <c r="E40" s="20" t="str">
        <f>IF(D40="SI",IF('29'!$B$44="Presenti campi non compilati","Errore","OK"),"-")</f>
        <v>OK</v>
      </c>
      <c r="F40" s="21" t="str">
        <f>IF(D40="SI",IF('29'!$A$47&lt;&gt;"","SI","NO"),"-")</f>
        <v>SI</v>
      </c>
      <c r="G40" s="11" t="str">
        <f>IF(OR(C40="Nuova scheda",C40=""),"",M40&amp;" - "&amp;C40)</f>
        <v>29 - Raccolta e smaltimento rifiuti</v>
      </c>
      <c r="H40" s="22">
        <f>IF(AND(D40="SI",E40="OK"),'29'!$B$24,"Processo non sottoposto a mappatura e valutazione del rischio")</f>
        <v>2</v>
      </c>
      <c r="I40" s="22">
        <f>IF(AND(D40="SI",E40="OK"),'29'!$B$40,"")</f>
        <v>2</v>
      </c>
      <c r="J40" s="22">
        <f>IF(AND(D40="SI",E40="OK"),'29'!$B$44,"")</f>
        <v>4</v>
      </c>
      <c r="L40" s="11">
        <v>29</v>
      </c>
      <c r="M40" s="11" t="str">
        <f>IF(L40&lt;&gt;0,TEXT(L40,"00"),"")</f>
        <v>29</v>
      </c>
      <c r="O40" s="12">
        <f>IF(AND(D40="SI",E40="OK"),IF(AND(J40&gt;0,J40&lt;=1),G40,0),0)</f>
        <v>0</v>
      </c>
      <c r="P40" s="12">
        <f>IF(AND(D40="SI",E40="OK"),IF(AND(J40&gt;1,J40&lt;=4),G40,0),0)</f>
        <v>0</v>
      </c>
      <c r="Q40" s="12">
        <f>IF(AND(D40="SI",E40="OK"),IF(AND(J40&gt;4,J40&lt;=9),G40,0),0)</f>
        <v>0</v>
      </c>
      <c r="R40" s="12">
        <f>IF(AND(D40="SI",E40="OK"),IF(AND(J40&gt;9,J40&lt;=16),G40,0),0)</f>
        <v>0</v>
      </c>
      <c r="S40" s="12">
        <f>IF(AND(D40="SI",E40="OK"),IF(AND(J40&gt;16,J40&lt;=25),G40,0),0)</f>
        <v>0</v>
      </c>
      <c r="T40" s="11">
        <v>29</v>
      </c>
      <c r="U40" s="11" t="str">
        <f>IF(AND(D40="SI",E40="OK",'29'!$A$47&lt;&gt;""),M40&amp;" - "&amp;C40,"")</f>
        <v>29 - Raccolta e smaltimento rifiuti</v>
      </c>
      <c r="V40" s="11"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11" customFormat="1" ht="19.5" customHeight="1">
      <c r="B41" s="18">
        <f>IF(OR(C41="Nuova scheda",C41=""),"",T41)</f>
        <v>30</v>
      </c>
      <c r="C41" s="19" t="str">
        <f>'30'!A3</f>
        <v>Gestione del protocollo</v>
      </c>
      <c r="D41" s="20" t="str">
        <f>'30'!$F$2</f>
        <v>SI</v>
      </c>
      <c r="E41" s="20" t="str">
        <f>IF(D41="SI",IF('30'!$B$44="Presenti campi non compilati","Errore","OK"),"-")</f>
        <v>OK</v>
      </c>
      <c r="F41" s="21" t="str">
        <f>IF(D41="SI",IF('30'!$A$47&lt;&gt;"","SI","NO"),"-")</f>
        <v>SI</v>
      </c>
      <c r="G41" s="11" t="str">
        <f>IF(OR(C41="Nuova scheda",C41=""),"",M41&amp;" - "&amp;C41)</f>
        <v>30 - Gestione del protocollo</v>
      </c>
      <c r="H41" s="22">
        <f>IF(AND(D41="SI",E41="OK"),'30'!$B$24,"Processo non sottoposto a mappatura e valutazione del rischio")</f>
        <v>1</v>
      </c>
      <c r="I41" s="22">
        <f>IF(AND(D41="SI",E41="OK"),'30'!$B$40,"")</f>
        <v>1</v>
      </c>
      <c r="J41" s="22">
        <f>IF(AND(D41="SI",E41="OK"),'30'!$B$44,"")</f>
        <v>1</v>
      </c>
      <c r="L41" s="11">
        <v>30</v>
      </c>
      <c r="M41" s="11" t="str">
        <f>IF(L41&lt;&gt;0,TEXT(L41,"00"),"")</f>
        <v>30</v>
      </c>
      <c r="O41" s="12">
        <f>IF(AND(D41="SI",E41="OK"),IF(AND(J41&gt;0,J41&lt;=1),G41,0),0)</f>
        <v>0</v>
      </c>
      <c r="P41" s="12">
        <f>IF(AND(D41="SI",E41="OK"),IF(AND(J41&gt;1,J41&lt;=4),G41,0),0)</f>
        <v>0</v>
      </c>
      <c r="Q41" s="12">
        <f>IF(AND(D41="SI",E41="OK"),IF(AND(J41&gt;4,J41&lt;=9),G41,0),0)</f>
        <v>0</v>
      </c>
      <c r="R41" s="12">
        <f>IF(AND(D41="SI",E41="OK"),IF(AND(J41&gt;9,J41&lt;=16),G41,0),0)</f>
        <v>0</v>
      </c>
      <c r="S41" s="12">
        <f>IF(AND(D41="SI",E41="OK"),IF(AND(J41&gt;16,J41&lt;=25),G41,0),0)</f>
        <v>0</v>
      </c>
      <c r="T41" s="11">
        <v>30</v>
      </c>
      <c r="U41" s="11" t="str">
        <f>IF(AND(D41="SI",E41="OK",'30'!$A$47&lt;&gt;""),M41&amp;" - "&amp;C41,"")</f>
        <v>30 - Gestione del protocollo</v>
      </c>
      <c r="V41" s="11" t="str">
        <f>IF(AND(U41&lt;&gt;"",'30'!$A$47&lt;&gt;""),'30'!$A$47,"")</f>
        <v>Non si registrano pericoli corruttivi anche perché questo ente si è dotato del protocollo elettronico con profilatura dei flussi.</v>
      </c>
    </row>
    <row r="42" spans="2:22" s="11" customFormat="1" ht="19.5" customHeight="1">
      <c r="B42" s="18">
        <f>IF(OR(C42="Nuova scheda",C42=""),"",T42)</f>
        <v>31</v>
      </c>
      <c r="C42" s="19" t="str">
        <f>'31'!A3</f>
        <v>Gestione dell'archivio</v>
      </c>
      <c r="D42" s="20" t="str">
        <f>'31'!$F$2</f>
        <v>SI</v>
      </c>
      <c r="E42" s="20" t="str">
        <f>IF(D42="SI",IF('31'!$B$44="Presenti campi non compilati","Errore","OK"),"-")</f>
        <v>OK</v>
      </c>
      <c r="F42" s="21" t="str">
        <f>IF(D42="SI",IF('31'!$A$47&lt;&gt;"","SI","NO"),"-")</f>
        <v>SI</v>
      </c>
      <c r="G42" s="11" t="str">
        <f>IF(OR(C42="Nuova scheda",C42=""),"",M42&amp;" - "&amp;C42)</f>
        <v>31 - Gestione dell'archivio</v>
      </c>
      <c r="H42" s="22">
        <f>IF(AND(D42="SI",E42="OK"),'31'!$B$24,"Processo non sottoposto a mappatura e valutazione del rischio")</f>
        <v>1</v>
      </c>
      <c r="I42" s="22">
        <f>IF(AND(D42="SI",E42="OK"),'31'!$B$40,"")</f>
        <v>1</v>
      </c>
      <c r="J42" s="22">
        <f>IF(AND(D42="SI",E42="OK"),'31'!$B$44,"")</f>
        <v>1</v>
      </c>
      <c r="L42" s="11">
        <v>31</v>
      </c>
      <c r="M42" s="11" t="str">
        <f>IF(L42&lt;&gt;0,TEXT(L42,"00"),"")</f>
        <v>31</v>
      </c>
      <c r="O42" s="12">
        <f>IF(AND(D42="SI",E42="OK"),IF(AND(J42&gt;0,J42&lt;=1),G42,0),0)</f>
        <v>0</v>
      </c>
      <c r="P42" s="12">
        <f>IF(AND(D42="SI",E42="OK"),IF(AND(J42&gt;1,J42&lt;=4),G42,0),0)</f>
        <v>0</v>
      </c>
      <c r="Q42" s="12">
        <f>IF(AND(D42="SI",E42="OK"),IF(AND(J42&gt;4,J42&lt;=9),G42,0),0)</f>
        <v>0</v>
      </c>
      <c r="R42" s="12">
        <f>IF(AND(D42="SI",E42="OK"),IF(AND(J42&gt;9,J42&lt;=16),G42,0),0)</f>
        <v>0</v>
      </c>
      <c r="S42" s="12">
        <f>IF(AND(D42="SI",E42="OK"),IF(AND(J42&gt;16,J42&lt;=25),G42,0),0)</f>
        <v>0</v>
      </c>
      <c r="T42" s="11">
        <v>31</v>
      </c>
      <c r="U42" s="11" t="str">
        <f>IF(AND(D42="SI",E42="OK",'31'!$A$47&lt;&gt;""),M42&amp;" - "&amp;C42,"")</f>
        <v>31 - Gestione dell'archivio</v>
      </c>
      <c r="V42" s="11" t="str">
        <f>IF(AND(U42&lt;&gt;"",'31'!$A$47&lt;&gt;""),'31'!$A$47,"")</f>
        <v>Non si registrano pericoli corruttivi anche perché questo ente si è dotato di un manuale di gestione documentale che, unitamente al protocollo elettronico, determina una profilatura dei flussi documentali.</v>
      </c>
    </row>
    <row r="43" spans="2:22" s="11" customFormat="1" ht="19.5" customHeight="1">
      <c r="B43" s="18">
        <f>IF(OR(C43="Nuova scheda",C43=""),"",T43)</f>
        <v>32</v>
      </c>
      <c r="C43" s="19" t="str">
        <f>'32'!A3</f>
        <v>Gestione delle sepolture e dei loculi</v>
      </c>
      <c r="D43" s="20" t="str">
        <f>'32'!$F$2</f>
        <v>SI</v>
      </c>
      <c r="E43" s="20" t="str">
        <f>IF(D43="SI",IF('32'!$B$44="Presenti campi non compilati","Errore","OK"),"-")</f>
        <v>OK</v>
      </c>
      <c r="F43" s="21" t="str">
        <f>IF(D43="SI",IF('32'!$A$47&lt;&gt;"","SI","NO"),"-")</f>
        <v>SI</v>
      </c>
      <c r="G43" s="11" t="str">
        <f>IF(OR(C43="Nuova scheda",C43=""),"",M43&amp;" - "&amp;C43)</f>
        <v>32 - Gestione delle sepolture e dei loculi</v>
      </c>
      <c r="H43" s="22">
        <f>IF(AND(D43="SI",E43="OK"),'32'!$B$24,"Processo non sottoposto a mappatura e valutazione del rischio")</f>
        <v>1</v>
      </c>
      <c r="I43" s="22">
        <f>IF(AND(D43="SI",E43="OK"),'32'!$B$40,"")</f>
        <v>1</v>
      </c>
      <c r="J43" s="22">
        <f>IF(AND(D43="SI",E43="OK"),'32'!$B$44,"")</f>
        <v>1</v>
      </c>
      <c r="L43" s="11">
        <v>32</v>
      </c>
      <c r="M43" s="11" t="str">
        <f>IF(L43&lt;&gt;0,TEXT(L43,"00"),"")</f>
        <v>32</v>
      </c>
      <c r="O43" s="12">
        <f>IF(AND(D43="SI",E43="OK"),IF(AND(J43&gt;0,J43&lt;=1),G43,0),0)</f>
        <v>0</v>
      </c>
      <c r="P43" s="12">
        <f>IF(AND(D43="SI",E43="OK"),IF(AND(J43&gt;1,J43&lt;=4),G43,0),0)</f>
        <v>0</v>
      </c>
      <c r="Q43" s="12">
        <f>IF(AND(D43="SI",E43="OK"),IF(AND(J43&gt;4,J43&lt;=9),G43,0),0)</f>
        <v>0</v>
      </c>
      <c r="R43" s="12">
        <f>IF(AND(D43="SI",E43="OK"),IF(AND(J43&gt;9,J43&lt;=16),G43,0),0)</f>
        <v>0</v>
      </c>
      <c r="S43" s="12">
        <f>IF(AND(D43="SI",E43="OK"),IF(AND(J43&gt;16,J43&lt;=25),G43,0),0)</f>
        <v>0</v>
      </c>
      <c r="T43" s="11">
        <v>32</v>
      </c>
      <c r="U43" s="11" t="str">
        <f>IF(AND(D43="SI",E43="OK",'32'!$A$47&lt;&gt;""),M43&amp;" - "&amp;C43,"")</f>
        <v>32 - Gestione delle sepolture e dei loculi</v>
      </c>
      <c r="V43" s="11"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11" customFormat="1" ht="19.5" customHeight="1">
      <c r="B44" s="18">
        <f>IF(OR(C44="Nuova scheda",C44=""),"",T44)</f>
        <v>33</v>
      </c>
      <c r="C44" s="19" t="str">
        <f>'33'!A3</f>
        <v>Gestione delle tombe di famiglia</v>
      </c>
      <c r="D44" s="20" t="str">
        <f>'33'!$F$2</f>
        <v>SI</v>
      </c>
      <c r="E44" s="20" t="str">
        <f>IF(D44="SI",IF('33'!$B$44="Presenti campi non compilati","Errore","OK"),"-")</f>
        <v>OK</v>
      </c>
      <c r="F44" s="21" t="str">
        <f>IF(D44="SI",IF('33'!$A$47&lt;&gt;"","SI","NO"),"-")</f>
        <v>SI</v>
      </c>
      <c r="G44" s="11" t="str">
        <f>IF(OR(C44="Nuova scheda",C44=""),"",M44&amp;" - "&amp;C44)</f>
        <v>33 - Gestione delle tombe di famiglia</v>
      </c>
      <c r="H44" s="22">
        <f>IF(AND(D44="SI",E44="OK"),'33'!$B$24,"Processo non sottoposto a mappatura e valutazione del rischio")</f>
        <v>1</v>
      </c>
      <c r="I44" s="22">
        <f>IF(AND(D44="SI",E44="OK"),'33'!$B$40,"")</f>
        <v>1</v>
      </c>
      <c r="J44" s="22">
        <f>IF(AND(D44="SI",E44="OK"),'33'!$B$44,"")</f>
        <v>1</v>
      </c>
      <c r="L44" s="11">
        <v>33</v>
      </c>
      <c r="M44" s="11" t="str">
        <f>IF(L44&lt;&gt;0,TEXT(L44,"00"),"")</f>
        <v>33</v>
      </c>
      <c r="O44" s="12">
        <f>IF(AND(D44="SI",E44="OK"),IF(AND(J44&gt;0,J44&lt;=1),G44,0),0)</f>
        <v>0</v>
      </c>
      <c r="P44" s="12">
        <f>IF(AND(D44="SI",E44="OK"),IF(AND(J44&gt;1,J44&lt;=4),G44,0),0)</f>
        <v>0</v>
      </c>
      <c r="Q44" s="12">
        <f>IF(AND(D44="SI",E44="OK"),IF(AND(J44&gt;4,J44&lt;=9),G44,0),0)</f>
        <v>0</v>
      </c>
      <c r="R44" s="12">
        <f>IF(AND(D44="SI",E44="OK"),IF(AND(J44&gt;9,J44&lt;=16),G44,0),0)</f>
        <v>0</v>
      </c>
      <c r="S44" s="12">
        <f>IF(AND(D44="SI",E44="OK"),IF(AND(J44&gt;16,J44&lt;=25),G44,0),0)</f>
        <v>0</v>
      </c>
      <c r="T44" s="11">
        <v>33</v>
      </c>
      <c r="U44" s="11" t="str">
        <f>IF(AND(D44="SI",E44="OK",'33'!$A$47&lt;&gt;""),M44&amp;" - "&amp;C44,"")</f>
        <v>33 - Gestione delle tombe di famiglia</v>
      </c>
      <c r="V44" s="11"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11" customFormat="1" ht="19.5" customHeight="1">
      <c r="B45" s="18">
        <f>IF(OR(C45="Nuova scheda",C45=""),"",T45)</f>
        <v>34</v>
      </c>
      <c r="C45" s="19" t="str">
        <f>'34'!A3</f>
        <v>Organizzazione eventi</v>
      </c>
      <c r="D45" s="20" t="str">
        <f>'34'!$F$2</f>
        <v>SI</v>
      </c>
      <c r="E45" s="20" t="str">
        <f>IF(D45="SI",IF('34'!$B$44="Presenti campi non compilati","Errore","OK"),"-")</f>
        <v>OK</v>
      </c>
      <c r="F45" s="21" t="str">
        <f>IF(D45="SI",IF('34'!$A$47&lt;&gt;"","SI","NO"),"-")</f>
        <v>SI</v>
      </c>
      <c r="G45" s="11" t="str">
        <f>IF(OR(C45="Nuova scheda",C45=""),"",M45&amp;" - "&amp;C45)</f>
        <v>34 - Organizzazione eventi</v>
      </c>
      <c r="H45" s="22">
        <f>IF(AND(D45="SI",E45="OK"),'34'!$B$24,"Processo non sottoposto a mappatura e valutazione del rischio")</f>
        <v>1</v>
      </c>
      <c r="I45" s="22">
        <f>IF(AND(D45="SI",E45="OK"),'34'!$B$40,"")</f>
        <v>1</v>
      </c>
      <c r="J45" s="22">
        <f>IF(AND(D45="SI",E45="OK"),'34'!$B$44,"")</f>
        <v>1</v>
      </c>
      <c r="L45" s="11">
        <v>34</v>
      </c>
      <c r="M45" s="11" t="str">
        <f>IF(L45&lt;&gt;0,TEXT(L45,"00"),"")</f>
        <v>34</v>
      </c>
      <c r="O45" s="12">
        <f>IF(AND(D45="SI",E45="OK"),IF(AND(J45&gt;0,J45&lt;=1),G45,0),0)</f>
        <v>0</v>
      </c>
      <c r="P45" s="12">
        <f>IF(AND(D45="SI",E45="OK"),IF(AND(J45&gt;1,J45&lt;=4),G45,0),0)</f>
        <v>0</v>
      </c>
      <c r="Q45" s="12">
        <f>IF(AND(D45="SI",E45="OK"),IF(AND(J45&gt;4,J45&lt;=9),G45,0),0)</f>
        <v>0</v>
      </c>
      <c r="R45" s="12">
        <f>IF(AND(D45="SI",E45="OK"),IF(AND(J45&gt;9,J45&lt;=16),G45,0),0)</f>
        <v>0</v>
      </c>
      <c r="S45" s="12">
        <f>IF(AND(D45="SI",E45="OK"),IF(AND(J45&gt;16,J45&lt;=25),G45,0),0)</f>
        <v>0</v>
      </c>
      <c r="T45" s="11">
        <v>34</v>
      </c>
      <c r="U45" s="11" t="str">
        <f>IF(AND(D45="SI",E45="OK",'34'!$A$47&lt;&gt;""),M45&amp;" - "&amp;C45,"")</f>
        <v>34 - Organizzazione eventi</v>
      </c>
      <c r="V45" s="11"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11" customFormat="1" ht="19.5" customHeight="1">
      <c r="B46" s="18">
        <f>IF(OR(C46="Nuova scheda",C46=""),"",T46)</f>
        <v>35</v>
      </c>
      <c r="C46" s="19" t="str">
        <f>'35'!A3</f>
        <v>Rilascio di patrocini</v>
      </c>
      <c r="D46" s="20" t="str">
        <f>'35'!$F$2</f>
        <v>SI</v>
      </c>
      <c r="E46" s="20" t="str">
        <f>IF(D46="SI",IF('35'!$B$44="Presenti campi non compilati","Errore","OK"),"-")</f>
        <v>OK</v>
      </c>
      <c r="F46" s="21" t="str">
        <f>IF(D46="SI",IF('35'!$A$47&lt;&gt;"","SI","NO"),"-")</f>
        <v>SI</v>
      </c>
      <c r="G46" s="11" t="str">
        <f>IF(OR(C46="Nuova scheda",C46=""),"",M46&amp;" - "&amp;C46)</f>
        <v>35 - Rilascio di patrocini</v>
      </c>
      <c r="H46" s="22">
        <f>IF(AND(D46="SI",E46="OK"),'35'!$B$24,"Processo non sottoposto a mappatura e valutazione del rischio")</f>
        <v>1</v>
      </c>
      <c r="I46" s="22">
        <f>IF(AND(D46="SI",E46="OK"),'35'!$B$40,"")</f>
        <v>1</v>
      </c>
      <c r="J46" s="22">
        <f>IF(AND(D46="SI",E46="OK"),'35'!$B$44,"")</f>
        <v>1</v>
      </c>
      <c r="L46" s="11">
        <v>35</v>
      </c>
      <c r="M46" s="11" t="str">
        <f>IF(L46&lt;&gt;0,TEXT(L46,"00"),"")</f>
        <v>35</v>
      </c>
      <c r="O46" s="12">
        <f>IF(AND(D46="SI",E46="OK"),IF(AND(J46&gt;0,J46&lt;=1),G46,0),0)</f>
        <v>0</v>
      </c>
      <c r="P46" s="12">
        <f>IF(AND(D46="SI",E46="OK"),IF(AND(J46&gt;1,J46&lt;=4),G46,0),0)</f>
        <v>0</v>
      </c>
      <c r="Q46" s="12">
        <f>IF(AND(D46="SI",E46="OK"),IF(AND(J46&gt;4,J46&lt;=9),G46,0),0)</f>
        <v>0</v>
      </c>
      <c r="R46" s="12">
        <f>IF(AND(D46="SI",E46="OK"),IF(AND(J46&gt;9,J46&lt;=16),G46,0),0)</f>
        <v>0</v>
      </c>
      <c r="S46" s="12">
        <f>IF(AND(D46="SI",E46="OK"),IF(AND(J46&gt;16,J46&lt;=25),G46,0),0)</f>
        <v>0</v>
      </c>
      <c r="T46" s="11">
        <v>35</v>
      </c>
      <c r="U46" s="11" t="str">
        <f>IF(AND(D46="SI",E46="OK",'35'!$A$47&lt;&gt;""),M46&amp;" - "&amp;C46,"")</f>
        <v>35 - Rilascio di patrocini</v>
      </c>
      <c r="V46" s="11"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11" customFormat="1" ht="19.5" customHeight="1">
      <c r="B47" s="18">
        <f>IF(OR(C47="Nuova scheda",C47=""),"",T47)</f>
        <v>36</v>
      </c>
      <c r="C47" s="19" t="str">
        <f>'36'!A3</f>
        <v>Gare ad evidenza pubblica di vendita di beni</v>
      </c>
      <c r="D47" s="20" t="str">
        <f>'36'!$F$2</f>
        <v>SI</v>
      </c>
      <c r="E47" s="20" t="str">
        <f>IF(D47="SI",IF('36'!$B$44="Presenti campi non compilati","Errore","OK"),"-")</f>
        <v>OK</v>
      </c>
      <c r="F47" s="21" t="str">
        <f>IF(D47="SI",IF('36'!$A$47&lt;&gt;"","SI","NO"),"-")</f>
        <v>SI</v>
      </c>
      <c r="G47" s="11" t="str">
        <f>IF(OR(C47="Nuova scheda",C47=""),"",M47&amp;" - "&amp;C47)</f>
        <v>36 - Gare ad evidenza pubblica di vendita di beni</v>
      </c>
      <c r="H47" s="22">
        <f>IF(AND(D47="SI",E47="OK"),'36'!$B$24,"Processo non sottoposto a mappatura e valutazione del rischio")</f>
        <v>2</v>
      </c>
      <c r="I47" s="22">
        <f>IF(AND(D47="SI",E47="OK"),'36'!$B$40,"")</f>
        <v>2</v>
      </c>
      <c r="J47" s="22">
        <f>IF(AND(D47="SI",E47="OK"),'36'!$B$44,"")</f>
        <v>4</v>
      </c>
      <c r="L47" s="11">
        <v>36</v>
      </c>
      <c r="M47" s="11" t="str">
        <f>IF(L47&lt;&gt;0,TEXT(L47,"00"),"")</f>
        <v>36</v>
      </c>
      <c r="O47" s="12">
        <f>IF(AND(D47="SI",E47="OK"),IF(AND(J47&gt;0,J47&lt;=1),G47,0),0)</f>
        <v>0</v>
      </c>
      <c r="P47" s="12">
        <f>IF(AND(D47="SI",E47="OK"),IF(AND(J47&gt;1,J47&lt;=4),G47,0),0)</f>
        <v>0</v>
      </c>
      <c r="Q47" s="12">
        <f>IF(AND(D47="SI",E47="OK"),IF(AND(J47&gt;4,J47&lt;=9),G47,0),0)</f>
        <v>0</v>
      </c>
      <c r="R47" s="12">
        <f>IF(AND(D47="SI",E47="OK"),IF(AND(J47&gt;9,J47&lt;=16),G47,0),0)</f>
        <v>0</v>
      </c>
      <c r="S47" s="12">
        <f>IF(AND(D47="SI",E47="OK"),IF(AND(J47&gt;16,J47&lt;=25),G47,0),0)</f>
        <v>0</v>
      </c>
      <c r="T47" s="11">
        <v>36</v>
      </c>
      <c r="U47" s="11" t="str">
        <f>IF(AND(D47="SI",E47="OK",'36'!$A$47&lt;&gt;""),M47&amp;" - "&amp;C47,"")</f>
        <v>36 - Gare ad evidenza pubblica di vendita di beni</v>
      </c>
      <c r="V47" s="11" t="str">
        <f>IF(AND(U47&lt;&gt;"",'36'!$A$47&lt;&gt;""),'36'!$A$47,"")</f>
        <v>Vanno previste vendite di beni mobili ed immobili solo se previste in appositi bandi con tutte le regole necessarie o con regolamenti che comunque prevedano un coinvolgimento di diversi soggetti.</v>
      </c>
    </row>
    <row r="48" spans="2:22" s="11" customFormat="1" ht="19.5" customHeight="1">
      <c r="B48" s="18">
        <f>IF(OR(C48="Nuova scheda",C48=""),"",T48)</f>
        <v>37</v>
      </c>
      <c r="C48" s="19" t="str">
        <f>'37'!A3</f>
        <v>Funzionamento degli organi collegiali</v>
      </c>
      <c r="D48" s="20" t="str">
        <f>'37'!$F$2</f>
        <v>SI</v>
      </c>
      <c r="E48" s="20" t="str">
        <f>IF(D48="SI",IF('37'!$B$44="Presenti campi non compilati","Errore","OK"),"-")</f>
        <v>OK</v>
      </c>
      <c r="F48" s="21" t="str">
        <f>IF(D48="SI",IF('37'!$A$47&lt;&gt;"","SI","NO"),"-")</f>
        <v>SI</v>
      </c>
      <c r="G48" s="11" t="str">
        <f>IF(OR(C48="Nuova scheda",C48=""),"",M48&amp;" - "&amp;C48)</f>
        <v>37 - Funzionamento degli organi collegiali</v>
      </c>
      <c r="H48" s="22">
        <f>IF(AND(D48="SI",E48="OK"),'37'!$B$24,"Processo non sottoposto a mappatura e valutazione del rischio")</f>
        <v>1</v>
      </c>
      <c r="I48" s="22">
        <f>IF(AND(D48="SI",E48="OK"),'37'!$B$40,"")</f>
        <v>1</v>
      </c>
      <c r="J48" s="22">
        <f>IF(AND(D48="SI",E48="OK"),'37'!$B$44,"")</f>
        <v>1</v>
      </c>
      <c r="L48" s="11">
        <v>37</v>
      </c>
      <c r="M48" s="11" t="str">
        <f>IF(L48&lt;&gt;0,TEXT(L48,"00"),"")</f>
        <v>37</v>
      </c>
      <c r="O48" s="12">
        <f>IF(AND(D48="SI",E48="OK"),IF(AND(J48&gt;0,J48&lt;=1),G48,0),0)</f>
        <v>0</v>
      </c>
      <c r="P48" s="12">
        <f>IF(AND(D48="SI",E48="OK"),IF(AND(J48&gt;1,J48&lt;=4),G48,0),0)</f>
        <v>0</v>
      </c>
      <c r="Q48" s="12">
        <f>IF(AND(D48="SI",E48="OK"),IF(AND(J48&gt;4,J48&lt;=9),G48,0),0)</f>
        <v>0</v>
      </c>
      <c r="R48" s="12">
        <f>IF(AND(D48="SI",E48="OK"),IF(AND(J48&gt;9,J48&lt;=16),G48,0),0)</f>
        <v>0</v>
      </c>
      <c r="S48" s="12">
        <f>IF(AND(D48="SI",E48="OK"),IF(AND(J48&gt;16,J48&lt;=25),G48,0),0)</f>
        <v>0</v>
      </c>
      <c r="T48" s="11">
        <v>37</v>
      </c>
      <c r="U48" s="11" t="str">
        <f>IF(AND(D48="SI",E48="OK",'37'!$A$47&lt;&gt;""),M48&amp;" - "&amp;C48,"")</f>
        <v>37 - Funzionamento degli organi collegiali</v>
      </c>
      <c r="V48" s="11" t="str">
        <f>IF(AND(U48&lt;&gt;"",'37'!$A$47&lt;&gt;""),'37'!$A$47,"")</f>
        <v>Non si ritiene necessario adottare misure particolari</v>
      </c>
    </row>
    <row r="49" spans="2:22" s="11" customFormat="1" ht="19.5" customHeight="1">
      <c r="B49" s="18">
        <f>IF(OR(C49="Nuova scheda",C49=""),"",T49)</f>
        <v>38</v>
      </c>
      <c r="C49" s="19" t="str">
        <f>'38'!A3</f>
        <v>Formazione di determinazioni, ordinanze, decreti ed altri atti amministrativi</v>
      </c>
      <c r="D49" s="20" t="str">
        <f>'38'!$F$2</f>
        <v>SI</v>
      </c>
      <c r="E49" s="20" t="str">
        <f>IF(D49="SI",IF('38'!$B$44="Presenti campi non compilati","Errore","OK"),"-")</f>
        <v>OK</v>
      </c>
      <c r="F49" s="21" t="str">
        <f>IF(D49="SI",IF('38'!$A$47&lt;&gt;"","SI","NO"),"-")</f>
        <v>SI</v>
      </c>
      <c r="G49" s="11" t="str">
        <f>IF(OR(C49="Nuova scheda",C49=""),"",M49&amp;" - "&amp;C49)</f>
        <v>38 - Formazione di determinazioni, ordinanze, decreti ed altri atti amministrativi</v>
      </c>
      <c r="H49" s="22">
        <f>IF(AND(D49="SI",E49="OK"),'38'!$B$24,"Processo non sottoposto a mappatura e valutazione del rischio")</f>
        <v>1</v>
      </c>
      <c r="I49" s="22">
        <f>IF(AND(D49="SI",E49="OK"),'38'!$B$40,"")</f>
        <v>1</v>
      </c>
      <c r="J49" s="22">
        <f>IF(AND(D49="SI",E49="OK"),'38'!$B$44,"")</f>
        <v>1</v>
      </c>
      <c r="L49" s="11">
        <v>38</v>
      </c>
      <c r="M49" s="11" t="str">
        <f>IF(L49&lt;&gt;0,TEXT(L49,"00"),"")</f>
        <v>38</v>
      </c>
      <c r="O49" s="12">
        <f>IF(AND(D49="SI",E49="OK"),IF(AND(J49&gt;0,J49&lt;=1),G49,0),0)</f>
        <v>0</v>
      </c>
      <c r="P49" s="12">
        <f>IF(AND(D49="SI",E49="OK"),IF(AND(J49&gt;1,J49&lt;=4),G49,0),0)</f>
        <v>0</v>
      </c>
      <c r="Q49" s="12">
        <f>IF(AND(D49="SI",E49="OK"),IF(AND(J49&gt;4,J49&lt;=9),G49,0),0)</f>
        <v>0</v>
      </c>
      <c r="R49" s="12">
        <f>IF(AND(D49="SI",E49="OK"),IF(AND(J49&gt;9,J49&lt;=16),G49,0),0)</f>
        <v>0</v>
      </c>
      <c r="S49" s="12">
        <f>IF(AND(D49="SI",E49="OK"),IF(AND(J49&gt;16,J49&lt;=25),G49,0),0)</f>
        <v>0</v>
      </c>
      <c r="T49" s="11">
        <v>38</v>
      </c>
      <c r="U49" s="11" t="str">
        <f>IF(AND(D49="SI",E49="OK",'38'!$A$47&lt;&gt;""),M49&amp;" - "&amp;C49,"")</f>
        <v>38 - Formazione di determinazioni, ordinanze, decreti ed altri atti amministrativi</v>
      </c>
      <c r="V49" s="11" t="str">
        <f>IF(AND(U49&lt;&gt;"",'38'!$A$47&lt;&gt;""),'38'!$A$47,"")</f>
        <v>Non si ritiene necessario adottare misure particolari</v>
      </c>
    </row>
    <row r="50" spans="2:22" s="11" customFormat="1" ht="19.5" customHeight="1">
      <c r="B50" s="18">
        <f>IF(OR(C50="Nuova scheda",C50=""),"",T50)</f>
        <v>39</v>
      </c>
      <c r="C50" s="19" t="str">
        <f>'39'!A3</f>
        <v>Designazione dei rappresentanti dell'ente presso enti, società, fondazioni</v>
      </c>
      <c r="D50" s="20" t="str">
        <f>'39'!$F$2</f>
        <v>SI</v>
      </c>
      <c r="E50" s="20" t="str">
        <f>IF(D50="SI",IF('39'!$B$44="Presenti campi non compilati","Errore","OK"),"-")</f>
        <v>OK</v>
      </c>
      <c r="F50" s="21" t="str">
        <f>IF(D50="SI",IF('39'!$A$47&lt;&gt;"","SI","NO"),"-")</f>
        <v>SI</v>
      </c>
      <c r="G50" s="11" t="str">
        <f>IF(OR(C50="Nuova scheda",C50=""),"",M50&amp;" - "&amp;C50)</f>
        <v>39 - Designazione dei rappresentanti dell'ente presso enti, società, fondazioni</v>
      </c>
      <c r="H50" s="22">
        <f>IF(AND(D50="SI",E50="OK"),'39'!$B$24,"Processo non sottoposto a mappatura e valutazione del rischio")</f>
        <v>1</v>
      </c>
      <c r="I50" s="22">
        <f>IF(AND(D50="SI",E50="OK"),'39'!$B$40,"")</f>
        <v>1</v>
      </c>
      <c r="J50" s="22">
        <f>IF(AND(D50="SI",E50="OK"),'39'!$B$44,"")</f>
        <v>1</v>
      </c>
      <c r="L50" s="11">
        <v>39</v>
      </c>
      <c r="M50" s="11" t="str">
        <f>IF(L50&lt;&gt;0,TEXT(L50,"00"),"")</f>
        <v>39</v>
      </c>
      <c r="O50" s="12">
        <f>IF(AND(D50="SI",E50="OK"),IF(AND(J50&gt;0,J50&lt;=1),G50,0),0)</f>
        <v>0</v>
      </c>
      <c r="P50" s="12">
        <f>IF(AND(D50="SI",E50="OK"),IF(AND(J50&gt;1,J50&lt;=4),G50,0),0)</f>
        <v>0</v>
      </c>
      <c r="Q50" s="12">
        <f>IF(AND(D50="SI",E50="OK"),IF(AND(J50&gt;4,J50&lt;=9),G50,0),0)</f>
        <v>0</v>
      </c>
      <c r="R50" s="12">
        <f>IF(AND(D50="SI",E50="OK"),IF(AND(J50&gt;9,J50&lt;=16),G50,0),0)</f>
        <v>0</v>
      </c>
      <c r="S50" s="12">
        <f>IF(AND(D50="SI",E50="OK"),IF(AND(J50&gt;16,J50&lt;=25),G50,0),0)</f>
        <v>0</v>
      </c>
      <c r="T50" s="11">
        <v>39</v>
      </c>
      <c r="U50" s="11" t="str">
        <f>IF(AND(D50="SI",E50="OK",'39'!$A$47&lt;&gt;""),M50&amp;" - "&amp;C50,"")</f>
        <v>39 - Designazione dei rappresentanti dell'ente presso enti, società, fondazioni</v>
      </c>
      <c r="V50" s="11"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11" customFormat="1" ht="19.5" customHeight="1">
      <c r="B51" s="18">
        <f>IF(OR(C51="Nuova scheda",C51=""),"",T51)</f>
        <v>40</v>
      </c>
      <c r="C51" s="19" t="str">
        <f>'40'!A3</f>
        <v>Gestione dei procedimenti di segnalazione e reclamo</v>
      </c>
      <c r="D51" s="20" t="str">
        <f>'40'!$F$2</f>
        <v>SI</v>
      </c>
      <c r="E51" s="20" t="str">
        <f>IF(D51="SI",IF('40'!$B$44="Presenti campi non compilati","Errore","OK"),"-")</f>
        <v>OK</v>
      </c>
      <c r="F51" s="21" t="str">
        <f>IF(D51="SI",IF('40'!$A$47&lt;&gt;"","SI","NO"),"-")</f>
        <v>SI</v>
      </c>
      <c r="G51" s="11" t="str">
        <f>IF(OR(C51="Nuova scheda",C51=""),"",M51&amp;" - "&amp;C51)</f>
        <v>40 - Gestione dei procedimenti di segnalazione e reclamo</v>
      </c>
      <c r="H51" s="22">
        <f>IF(AND(D51="SI",E51="OK"),'40'!$B$24,"Processo non sottoposto a mappatura e valutazione del rischio")</f>
        <v>2</v>
      </c>
      <c r="I51" s="22">
        <f>IF(AND(D51="SI",E51="OK"),'40'!$B$40,"")</f>
        <v>2</v>
      </c>
      <c r="J51" s="22">
        <f>IF(AND(D51="SI",E51="OK"),'40'!$B$44,"")</f>
        <v>4</v>
      </c>
      <c r="L51" s="11">
        <v>40</v>
      </c>
      <c r="M51" s="11" t="str">
        <f>IF(L51&lt;&gt;0,TEXT(L51,"00"),"")</f>
        <v>40</v>
      </c>
      <c r="O51" s="12">
        <f>IF(AND(D51="SI",E51="OK"),IF(AND(J51&gt;0,J51&lt;=1),G51,0),0)</f>
        <v>0</v>
      </c>
      <c r="P51" s="12">
        <f>IF(AND(D51="SI",E51="OK"),IF(AND(J51&gt;1,J51&lt;=4),G51,0),0)</f>
        <v>0</v>
      </c>
      <c r="Q51" s="12">
        <f>IF(AND(D51="SI",E51="OK"),IF(AND(J51&gt;4,J51&lt;=9),G51,0),0)</f>
        <v>0</v>
      </c>
      <c r="R51" s="12">
        <f>IF(AND(D51="SI",E51="OK"),IF(AND(J51&gt;9,J51&lt;=16),G51,0),0)</f>
        <v>0</v>
      </c>
      <c r="S51" s="12">
        <f>IF(AND(D51="SI",E51="OK"),IF(AND(J51&gt;16,J51&lt;=25),G51,0),0)</f>
        <v>0</v>
      </c>
      <c r="T51" s="11">
        <v>40</v>
      </c>
      <c r="U51" s="11" t="str">
        <f>IF(AND(D51="SI",E51="OK",'40'!$A$47&lt;&gt;""),M51&amp;" - "&amp;C51,"")</f>
        <v>40 - Gestione dei procedimenti di segnalazione e reclamo</v>
      </c>
      <c r="V51" s="11"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11" customFormat="1" ht="19.5" customHeight="1">
      <c r="B52" s="18">
        <f>IF(OR(C52="Nuova scheda",C52=""),"",T52)</f>
        <v>41</v>
      </c>
      <c r="C52" s="19" t="str">
        <f>'41'!A3</f>
        <v>Gestione della leva</v>
      </c>
      <c r="D52" s="20" t="str">
        <f>'41'!$F$2</f>
        <v>SI</v>
      </c>
      <c r="E52" s="20" t="str">
        <f>IF(D52="SI",IF('41'!$B$44="Presenti campi non compilati","Errore","OK"),"-")</f>
        <v>OK</v>
      </c>
      <c r="F52" s="21" t="str">
        <f>IF(D52="SI",IF('41'!$A$47&lt;&gt;"","SI","NO"),"-")</f>
        <v>SI</v>
      </c>
      <c r="G52" s="11" t="str">
        <f>IF(OR(C52="Nuova scheda",C52=""),"",M52&amp;" - "&amp;C52)</f>
        <v>41 - Gestione della leva</v>
      </c>
      <c r="H52" s="22">
        <f>IF(AND(D52="SI",E52="OK"),'41'!$B$24,"Processo non sottoposto a mappatura e valutazione del rischio")</f>
        <v>1</v>
      </c>
      <c r="I52" s="22">
        <f>IF(AND(D52="SI",E52="OK"),'41'!$B$40,"")</f>
        <v>1</v>
      </c>
      <c r="J52" s="22">
        <f>IF(AND(D52="SI",E52="OK"),'41'!$B$44,"")</f>
        <v>1</v>
      </c>
      <c r="L52" s="11">
        <v>41</v>
      </c>
      <c r="M52" s="11" t="str">
        <f>IF(L52&lt;&gt;0,TEXT(L52,"00"),"")</f>
        <v>41</v>
      </c>
      <c r="O52" s="12">
        <f>IF(AND(D52="SI",E52="OK"),IF(AND(J52&gt;0,J52&lt;=1),G52,0),0)</f>
        <v>0</v>
      </c>
      <c r="P52" s="12">
        <f>IF(AND(D52="SI",E52="OK"),IF(AND(J52&gt;1,J52&lt;=4),G52,0),0)</f>
        <v>0</v>
      </c>
      <c r="Q52" s="12">
        <f>IF(AND(D52="SI",E52="OK"),IF(AND(J52&gt;4,J52&lt;=9),G52,0),0)</f>
        <v>0</v>
      </c>
      <c r="R52" s="12">
        <f>IF(AND(D52="SI",E52="OK"),IF(AND(J52&gt;9,J52&lt;=16),G52,0),0)</f>
        <v>0</v>
      </c>
      <c r="S52" s="12">
        <f>IF(AND(D52="SI",E52="OK"),IF(AND(J52&gt;16,J52&lt;=25),G52,0),0)</f>
        <v>0</v>
      </c>
      <c r="T52" s="11">
        <v>41</v>
      </c>
      <c r="U52" s="11" t="str">
        <f>IF(AND(D52="SI",E52="OK",'41'!$A$47&lt;&gt;""),M52&amp;" - "&amp;C52,"")</f>
        <v>41 - Gestione della leva</v>
      </c>
      <c r="V52" s="11" t="str">
        <f>IF(AND(U52&lt;&gt;"",'41'!$A$47&lt;&gt;""),'41'!$A$47,"")</f>
        <v>La leva militare al momento è sospesa, anche se in realtà le liste devono ancora essere compilate. Non esistono fattispecie teoriche di corruzione in questo campo.</v>
      </c>
    </row>
    <row r="53" spans="2:22" s="11" customFormat="1" ht="19.5" customHeight="1">
      <c r="B53" s="18">
        <f>IF(OR(C53="Nuova scheda",C53=""),"",T53)</f>
        <v>42</v>
      </c>
      <c r="C53" s="19" t="str">
        <f>'42'!A3</f>
        <v>Gestione dell'elettorato</v>
      </c>
      <c r="D53" s="20" t="str">
        <f>'42'!$F$2</f>
        <v>SI</v>
      </c>
      <c r="E53" s="20" t="str">
        <f>IF(D53="SI",IF('42'!$B$44="Presenti campi non compilati","Errore","OK"),"-")</f>
        <v>OK</v>
      </c>
      <c r="F53" s="21" t="str">
        <f>IF(D53="SI",IF('42'!$A$47&lt;&gt;"","SI","NO"),"-")</f>
        <v>SI</v>
      </c>
      <c r="G53" s="11" t="str">
        <f>IF(OR(C53="Nuova scheda",C53=""),"",M53&amp;" - "&amp;C53)</f>
        <v>42 - Gestione dell'elettorato</v>
      </c>
      <c r="H53" s="22">
        <f>IF(AND(D53="SI",E53="OK"),'42'!$B$24,"Processo non sottoposto a mappatura e valutazione del rischio")</f>
        <v>1</v>
      </c>
      <c r="I53" s="22">
        <f>IF(AND(D53="SI",E53="OK"),'42'!$B$40,"")</f>
        <v>1</v>
      </c>
      <c r="J53" s="22">
        <f>IF(AND(D53="SI",E53="OK"),'42'!$B$44,"")</f>
        <v>1</v>
      </c>
      <c r="L53" s="11">
        <v>42</v>
      </c>
      <c r="M53" s="11" t="str">
        <f>IF(L53&lt;&gt;0,TEXT(L53,"00"),"")</f>
        <v>42</v>
      </c>
      <c r="O53" s="12">
        <f>IF(AND(D53="SI",E53="OK"),IF(AND(J53&gt;0,J53&lt;=1),G53,0),0)</f>
        <v>0</v>
      </c>
      <c r="P53" s="12">
        <f>IF(AND(D53="SI",E53="OK"),IF(AND(J53&gt;1,J53&lt;=4),G53,0),0)</f>
        <v>0</v>
      </c>
      <c r="Q53" s="12">
        <f>IF(AND(D53="SI",E53="OK"),IF(AND(J53&gt;4,J53&lt;=9),G53,0),0)</f>
        <v>0</v>
      </c>
      <c r="R53" s="12">
        <f>IF(AND(D53="SI",E53="OK"),IF(AND(J53&gt;9,J53&lt;=16),G53,0),0)</f>
        <v>0</v>
      </c>
      <c r="S53" s="12">
        <f>IF(AND(D53="SI",E53="OK"),IF(AND(J53&gt;16,J53&lt;=25),G53,0),0)</f>
        <v>0</v>
      </c>
      <c r="T53" s="11">
        <v>42</v>
      </c>
      <c r="U53" s="11" t="str">
        <f>IF(AND(D53="SI",E53="OK",'42'!$A$47&lt;&gt;""),M53&amp;" - "&amp;C53,"")</f>
        <v>42 - Gestione dell'elettorato</v>
      </c>
      <c r="V53" s="11"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11" customFormat="1" ht="19.5" customHeight="1">
      <c r="B54" s="18">
        <f>IF(OR(C54="Nuova scheda",C54=""),"",T54)</f>
        <v>43</v>
      </c>
      <c r="C54" s="19" t="str">
        <f>'43'!A3</f>
        <v>Gestione degli alloggi pubblici</v>
      </c>
      <c r="D54" s="20" t="str">
        <f>'43'!$F$2</f>
        <v>SI</v>
      </c>
      <c r="E54" s="20" t="str">
        <f>IF(D54="SI",IF('43'!$B$44="Presenti campi non compilati","Errore","OK"),"-")</f>
        <v>OK</v>
      </c>
      <c r="F54" s="21" t="str">
        <f>IF(D54="SI",IF('43'!$A$47&lt;&gt;"","SI","NO"),"-")</f>
        <v>SI</v>
      </c>
      <c r="G54" s="11" t="str">
        <f>IF(OR(C54="Nuova scheda",C54=""),"",M54&amp;" - "&amp;C54)</f>
        <v>43 - Gestione degli alloggi pubblici</v>
      </c>
      <c r="H54" s="22">
        <f>IF(AND(D54="SI",E54="OK"),'43'!$B$24,"Processo non sottoposto a mappatura e valutazione del rischio")</f>
        <v>2</v>
      </c>
      <c r="I54" s="22">
        <f>IF(AND(D54="SI",E54="OK"),'43'!$B$40,"")</f>
        <v>2</v>
      </c>
      <c r="J54" s="22">
        <f>IF(AND(D54="SI",E54="OK"),'43'!$B$44,"")</f>
        <v>4</v>
      </c>
      <c r="L54" s="11">
        <v>43</v>
      </c>
      <c r="M54" s="11" t="str">
        <f>IF(L54&lt;&gt;0,TEXT(L54,"00"),"")</f>
        <v>43</v>
      </c>
      <c r="O54" s="12">
        <f>IF(AND(D54="SI",E54="OK"),IF(AND(J54&gt;0,J54&lt;=1),G54,0),0)</f>
        <v>0</v>
      </c>
      <c r="P54" s="12">
        <f>IF(AND(D54="SI",E54="OK"),IF(AND(J54&gt;1,J54&lt;=4),G54,0),0)</f>
        <v>0</v>
      </c>
      <c r="Q54" s="12">
        <f>IF(AND(D54="SI",E54="OK"),IF(AND(J54&gt;4,J54&lt;=9),G54,0),0)</f>
        <v>0</v>
      </c>
      <c r="R54" s="12">
        <f>IF(AND(D54="SI",E54="OK"),IF(AND(J54&gt;9,J54&lt;=16),G54,0),0)</f>
        <v>0</v>
      </c>
      <c r="S54" s="12">
        <f>IF(AND(D54="SI",E54="OK"),IF(AND(J54&gt;16,J54&lt;=25),G54,0),0)</f>
        <v>0</v>
      </c>
      <c r="T54" s="11">
        <v>43</v>
      </c>
      <c r="U54" s="11" t="str">
        <f>IF(AND(D54="SI",E54="OK",'43'!$A$47&lt;&gt;""),M54&amp;" - "&amp;C54,"")</f>
        <v>43 - Gestione degli alloggi pubblici</v>
      </c>
      <c r="V54" s="11"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11" customFormat="1" ht="19.5" customHeight="1">
      <c r="B55" s="18">
        <f>IF(OR(C55="Nuova scheda",C55=""),"",T55)</f>
        <v>44</v>
      </c>
      <c r="C55" s="19" t="str">
        <f>'44'!A3</f>
        <v>Gestione del diritto allo studio</v>
      </c>
      <c r="D55" s="20" t="str">
        <f>'44'!$F$2</f>
        <v>SI</v>
      </c>
      <c r="E55" s="20" t="str">
        <f>IF(D55="SI",IF('44'!$B$44="Presenti campi non compilati","Errore","OK"),"-")</f>
        <v>OK</v>
      </c>
      <c r="F55" s="21" t="str">
        <f>IF(D55="SI",IF('44'!$A$47&lt;&gt;"","SI","NO"),"-")</f>
        <v>SI</v>
      </c>
      <c r="G55" s="11" t="str">
        <f>IF(OR(C55="Nuova scheda",C55=""),"",M55&amp;" - "&amp;C55)</f>
        <v>44 - Gestione del diritto allo studio</v>
      </c>
      <c r="H55" s="22">
        <f>IF(AND(D55="SI",E55="OK"),'44'!$B$24,"Processo non sottoposto a mappatura e valutazione del rischio")</f>
        <v>1</v>
      </c>
      <c r="I55" s="22">
        <f>IF(AND(D55="SI",E55="OK"),'44'!$B$40,"")</f>
        <v>1</v>
      </c>
      <c r="J55" s="22">
        <f>IF(AND(D55="SI",E55="OK"),'44'!$B$44,"")</f>
        <v>1</v>
      </c>
      <c r="L55" s="11">
        <v>44</v>
      </c>
      <c r="M55" s="11" t="str">
        <f>IF(L55&lt;&gt;0,TEXT(L55,"00"),"")</f>
        <v>44</v>
      </c>
      <c r="O55" s="12">
        <f>IF(AND(D55="SI",E55="OK"),IF(AND(J55&gt;0,J55&lt;=1),G55,0),0)</f>
        <v>0</v>
      </c>
      <c r="P55" s="12">
        <f>IF(AND(D55="SI",E55="OK"),IF(AND(J55&gt;1,J55&lt;=4),G55,0),0)</f>
        <v>0</v>
      </c>
      <c r="Q55" s="12">
        <f>IF(AND(D55="SI",E55="OK"),IF(AND(J55&gt;4,J55&lt;=9),G55,0),0)</f>
        <v>0</v>
      </c>
      <c r="R55" s="12">
        <f>IF(AND(D55="SI",E55="OK"),IF(AND(J55&gt;9,J55&lt;=16),G55,0),0)</f>
        <v>0</v>
      </c>
      <c r="S55" s="12">
        <f>IF(AND(D55="SI",E55="OK"),IF(AND(J55&gt;16,J55&lt;=25),G55,0),0)</f>
        <v>0</v>
      </c>
      <c r="T55" s="11">
        <v>44</v>
      </c>
      <c r="U55" s="11" t="str">
        <f>IF(AND(D55="SI",E55="OK",'44'!$A$47&lt;&gt;""),M55&amp;" - "&amp;C55,"")</f>
        <v>44 - Gestione del diritto allo studio</v>
      </c>
      <c r="V55" s="11"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11" customFormat="1" ht="19.5" customHeight="1">
      <c r="B56" s="18">
        <f>IF(OR(C56="Nuova scheda",C56=""),"",T56)</f>
        <v>45</v>
      </c>
      <c r="C56" s="19" t="str">
        <f>'45'!A3</f>
        <v>Vigilanza sulla circolazione e la sosta</v>
      </c>
      <c r="D56" s="20" t="str">
        <f>'45'!$F$2</f>
        <v>SI</v>
      </c>
      <c r="E56" s="20" t="str">
        <f>IF(D56="SI",IF('45'!$B$44="Presenti campi non compilati","Errore","OK"),"-")</f>
        <v>OK</v>
      </c>
      <c r="F56" s="21" t="str">
        <f>IF(D56="SI",IF('45'!$A$47&lt;&gt;"","SI","NO"),"-")</f>
        <v>SI</v>
      </c>
      <c r="G56" s="11" t="str">
        <f>IF(OR(C56="Nuova scheda",C56=""),"",M56&amp;" - "&amp;C56)</f>
        <v>45 - Vigilanza sulla circolazione e la sosta</v>
      </c>
      <c r="H56" s="22">
        <f>IF(AND(D56="SI",E56="OK"),'45'!$B$24,"Processo non sottoposto a mappatura e valutazione del rischio")</f>
        <v>3</v>
      </c>
      <c r="I56" s="22">
        <f>IF(AND(D56="SI",E56="OK"),'45'!$B$40,"")</f>
        <v>2</v>
      </c>
      <c r="J56" s="22">
        <f>IF(AND(D56="SI",E56="OK"),'45'!$B$44,"")</f>
        <v>6</v>
      </c>
      <c r="L56" s="11">
        <v>45</v>
      </c>
      <c r="M56" s="11" t="str">
        <f>IF(L56&lt;&gt;0,TEXT(L56,"00"),"")</f>
        <v>45</v>
      </c>
      <c r="O56" s="12">
        <f>IF(AND(D56="SI",E56="OK"),IF(AND(J56&gt;0,J56&lt;=1),G56,0),0)</f>
        <v>0</v>
      </c>
      <c r="P56" s="12">
        <f>IF(AND(D56="SI",E56="OK"),IF(AND(J56&gt;1,J56&lt;=4),G56,0),0)</f>
        <v>0</v>
      </c>
      <c r="Q56" s="12">
        <f>IF(AND(D56="SI",E56="OK"),IF(AND(J56&gt;4,J56&lt;=9),G56,0),0)</f>
        <v>0</v>
      </c>
      <c r="R56" s="12">
        <f>IF(AND(D56="SI",E56="OK"),IF(AND(J56&gt;9,J56&lt;=16),G56,0),0)</f>
        <v>0</v>
      </c>
      <c r="S56" s="12">
        <f>IF(AND(D56="SI",E56="OK"),IF(AND(J56&gt;16,J56&lt;=25),G56,0),0)</f>
        <v>0</v>
      </c>
      <c r="T56" s="11">
        <v>45</v>
      </c>
      <c r="U56" s="11" t="str">
        <f>IF(AND(D56="SI",E56="OK",'45'!$A$47&lt;&gt;""),M56&amp;" - "&amp;C56,"")</f>
        <v>45 - Vigilanza sulla circolazione e la sosta</v>
      </c>
      <c r="V56" s="11"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11" customFormat="1" ht="19.5" customHeight="1">
      <c r="B57" s="18">
        <f>IF(OR(C57="Nuova scheda",C57=""),"",T57)</f>
        <v>46</v>
      </c>
      <c r="C57" s="19" t="str">
        <f>'46'!A3</f>
        <v>Gestione del reticolato idrico minore</v>
      </c>
      <c r="D57" s="20" t="str">
        <f>'46'!$F$2</f>
        <v>SI</v>
      </c>
      <c r="E57" s="20" t="str">
        <f>IF(D57="SI",IF('46'!$B$44="Presenti campi non compilati","Errore","OK"),"-")</f>
        <v>OK</v>
      </c>
      <c r="F57" s="21" t="str">
        <f>IF(D57="SI",IF('46'!$A$47&lt;&gt;"","SI","NO"),"-")</f>
        <v>SI</v>
      </c>
      <c r="G57" s="11" t="str">
        <f>IF(OR(C57="Nuova scheda",C57=""),"",M57&amp;" - "&amp;C57)</f>
        <v>46 - Gestione del reticolato idrico minore</v>
      </c>
      <c r="H57" s="22">
        <f>IF(AND(D57="SI",E57="OK"),'46'!$B$24,"Processo non sottoposto a mappatura e valutazione del rischio")</f>
        <v>2</v>
      </c>
      <c r="I57" s="22">
        <f>IF(AND(D57="SI",E57="OK"),'46'!$B$40,"")</f>
        <v>2</v>
      </c>
      <c r="J57" s="22">
        <f>IF(AND(D57="SI",E57="OK"),'46'!$B$44,"")</f>
        <v>4</v>
      </c>
      <c r="L57" s="11">
        <v>46</v>
      </c>
      <c r="M57" s="11" t="str">
        <f>IF(L57&lt;&gt;0,TEXT(L57,"00"),"")</f>
        <v>46</v>
      </c>
      <c r="O57" s="12">
        <f>IF(AND(D57="SI",E57="OK"),IF(AND(J57&gt;0,J57&lt;=1),G57,0),0)</f>
        <v>0</v>
      </c>
      <c r="P57" s="12">
        <f>IF(AND(D57="SI",E57="OK"),IF(AND(J57&gt;1,J57&lt;=4),G57,0),0)</f>
        <v>0</v>
      </c>
      <c r="Q57" s="12">
        <f>IF(AND(D57="SI",E57="OK"),IF(AND(J57&gt;4,J57&lt;=9),G57,0),0)</f>
        <v>0</v>
      </c>
      <c r="R57" s="12">
        <f>IF(AND(D57="SI",E57="OK"),IF(AND(J57&gt;9,J57&lt;=16),G57,0),0)</f>
        <v>0</v>
      </c>
      <c r="S57" s="12">
        <f>IF(AND(D57="SI",E57="OK"),IF(AND(J57&gt;16,J57&lt;=25),G57,0),0)</f>
        <v>0</v>
      </c>
      <c r="T57" s="11">
        <v>46</v>
      </c>
      <c r="U57" s="11" t="str">
        <f>IF(AND(D57="SI",E57="OK",'46'!$A$47&lt;&gt;""),M57&amp;" - "&amp;C57,"")</f>
        <v>46 - Gestione del reticolato idrico minore</v>
      </c>
      <c r="V57" s="11"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11" customFormat="1" ht="19.5" customHeight="1">
      <c r="B58" s="18">
        <f>IF(OR(C58="Nuova scheda",C58=""),"",T58)</f>
        <v>47</v>
      </c>
      <c r="C58" s="19" t="str">
        <f>'47'!A3</f>
        <v>Affidamenti in house</v>
      </c>
      <c r="D58" s="20" t="str">
        <f>'47'!$F$2</f>
        <v>SI</v>
      </c>
      <c r="E58" s="20" t="str">
        <f>IF(D58="SI",IF('47'!$B$44="Presenti campi non compilati","Errore","OK"),"-")</f>
        <v>OK</v>
      </c>
      <c r="F58" s="21" t="str">
        <f>IF(D58="SI",IF('47'!$A$47&lt;&gt;"","SI","NO"),"-")</f>
        <v>SI</v>
      </c>
      <c r="G58" s="11" t="str">
        <f>IF(OR(C58="Nuova scheda",C58=""),"",M58&amp;" - "&amp;C58)</f>
        <v>47 - Affidamenti in house</v>
      </c>
      <c r="H58" s="22">
        <f>IF(AND(D58="SI",E58="OK"),'47'!$B$24,"Processo non sottoposto a mappatura e valutazione del rischio")</f>
        <v>2</v>
      </c>
      <c r="I58" s="22">
        <f>IF(AND(D58="SI",E58="OK"),'47'!$B$40,"")</f>
        <v>2</v>
      </c>
      <c r="J58" s="22">
        <f>IF(AND(D58="SI",E58="OK"),'47'!$B$44,"")</f>
        <v>4</v>
      </c>
      <c r="L58" s="11">
        <v>47</v>
      </c>
      <c r="M58" s="11" t="str">
        <f>IF(L58&lt;&gt;0,TEXT(L58,"00"),"")</f>
        <v>47</v>
      </c>
      <c r="O58" s="12">
        <f>IF(AND(D58="SI",E58="OK"),IF(AND(J58&gt;0,J58&lt;=1),G58,0),0)</f>
        <v>0</v>
      </c>
      <c r="P58" s="12">
        <f>IF(AND(D58="SI",E58="OK"),IF(AND(J58&gt;1,J58&lt;=4),G58,0),0)</f>
        <v>0</v>
      </c>
      <c r="Q58" s="12">
        <f>IF(AND(D58="SI",E58="OK"),IF(AND(J58&gt;4,J58&lt;=9),G58,0),0)</f>
        <v>0</v>
      </c>
      <c r="R58" s="12">
        <f>IF(AND(D58="SI",E58="OK"),IF(AND(J58&gt;9,J58&lt;=16),G58,0),0)</f>
        <v>0</v>
      </c>
      <c r="S58" s="12">
        <f>IF(AND(D58="SI",E58="OK"),IF(AND(J58&gt;16,J58&lt;=25),G58,0),0)</f>
        <v>0</v>
      </c>
      <c r="T58" s="11">
        <v>47</v>
      </c>
      <c r="U58" s="11" t="str">
        <f>IF(AND(D58="SI",E58="OK",'47'!$A$47&lt;&gt;""),M58&amp;" - "&amp;C58,"")</f>
        <v>47 - Affidamenti in house</v>
      </c>
      <c r="V58" s="11"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19.5" customHeight="1">
      <c r="B59" s="18">
        <f>IF(OR(C59="Nuova scheda",C59=""),"",T59)</f>
        <v>48</v>
      </c>
      <c r="C59" s="19" t="str">
        <f>'48'!A3</f>
        <v>Controlli sull'uso del territorio</v>
      </c>
      <c r="D59" s="20" t="str">
        <f>'48'!$F$2</f>
        <v>SI</v>
      </c>
      <c r="E59" s="20" t="str">
        <f>IF(D59="SI",IF('48'!$B$44="Presenti campi non compilati","Errore","OK"),"-")</f>
        <v>OK</v>
      </c>
      <c r="F59" s="21" t="str">
        <f>IF(D59="SI",IF('48'!$A$47&lt;&gt;"","SI","NO"),"-")</f>
        <v>SI</v>
      </c>
      <c r="G59" s="11" t="str">
        <f>IF(OR(C59="Nuova scheda",C59=""),"",M59&amp;" - "&amp;C59)</f>
        <v>48 - Controlli sull'uso del territorio</v>
      </c>
      <c r="H59" s="22">
        <f>IF(AND(D59="SI",E59="OK"),'48'!$B$24,"Processo non sottoposto a mappatura e valutazione del rischio")</f>
        <v>3</v>
      </c>
      <c r="I59" s="22">
        <f>IF(AND(D59="SI",E59="OK"),'48'!$B$40,"")</f>
        <v>2</v>
      </c>
      <c r="J59" s="22">
        <f>IF(AND(D59="SI",E59="OK"),'48'!$B$44,"")</f>
        <v>6</v>
      </c>
      <c r="L59" s="11">
        <v>48</v>
      </c>
      <c r="M59" s="11" t="str">
        <f>IF(L59&lt;&gt;0,TEXT(L59,"00"),"")</f>
        <v>48</v>
      </c>
      <c r="O59" s="12">
        <f>IF(AND(D59="SI",E59="OK"),IF(AND(J59&gt;0,J59&lt;=1),G59,0),0)</f>
        <v>0</v>
      </c>
      <c r="P59" s="12">
        <f>IF(AND(D59="SI",E59="OK"),IF(AND(J59&gt;1,J59&lt;=4),G59,0),0)</f>
        <v>0</v>
      </c>
      <c r="Q59" s="12">
        <f>IF(AND(D59="SI",E59="OK"),IF(AND(J59&gt;4,J59&lt;=9),G59,0),0)</f>
        <v>0</v>
      </c>
      <c r="R59" s="12">
        <f>IF(AND(D59="SI",E59="OK"),IF(AND(J59&gt;9,J59&lt;=16),G59,0),0)</f>
        <v>0</v>
      </c>
      <c r="S59" s="12">
        <f>IF(AND(D59="SI",E59="OK"),IF(AND(J59&gt;16,J59&lt;=25),G59,0),0)</f>
        <v>0</v>
      </c>
      <c r="T59" s="11">
        <v>48</v>
      </c>
      <c r="U59" s="1" t="str">
        <f>IF(AND(D59="SI",E59="OK",'48'!$A$47&lt;&gt;""),M59&amp;" - "&amp;C59,"")</f>
        <v>48 - Controlli sull'uso del territorio</v>
      </c>
      <c r="V59" s="11"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19.5" customHeight="1">
      <c r="B60" s="18">
        <f>IF(OR(C60="Nuova scheda",C60=""),"",T60)</f>
        <v>0</v>
      </c>
      <c r="C60" s="19" t="str">
        <f>'49'!$A$3</f>
        <v>Nuova scheda</v>
      </c>
      <c r="D60" s="20" t="str">
        <f>'49'!$F$2</f>
        <v>NO</v>
      </c>
      <c r="E60" s="20" t="str">
        <f>IF(D60="SI",IF('49'!$B$44="Presenti campi non compilati","Errore","OK"),"-")</f>
        <v>-</v>
      </c>
      <c r="F60" s="21" t="str">
        <f>IF(D60="SI",IF('49'!$A$47&lt;&gt;"","SI","NO"),"-")</f>
        <v>-</v>
      </c>
      <c r="G60" s="11">
        <f>IF(OR(C60="Nuova scheda",C60=""),"",M60&amp;" - "&amp;C60)</f>
      </c>
      <c r="H60" s="22" t="str">
        <f>IF(AND(D60="SI",E60="OK"),'49'!$B$24,"Processo non sottoposto a mappatura e valutazione del rischio")</f>
        <v>Processo non sottoposto a mappatura e valutazione del rischio</v>
      </c>
      <c r="I60" s="22">
        <f>IF(AND(D60="SI",E60="OK"),'49'!$B$40,"")</f>
      </c>
      <c r="J60" s="22">
        <f>IF(AND(D60="SI",E60="OK"),'49'!$B$44,"")</f>
      </c>
      <c r="L60" s="11">
        <v>49</v>
      </c>
      <c r="M60" s="11">
        <f>IF(L60&lt;&gt;0,TEXT(L60,"00"),"")</f>
        <v>0</v>
      </c>
      <c r="O60" s="12">
        <f>IF(AND(D60="SI",E60="OK"),IF(AND(J60&gt;0,J60&lt;=1),G60,0),0)</f>
        <v>0</v>
      </c>
      <c r="P60" s="12">
        <f>IF(AND(D60="SI",E60="OK"),IF(AND(J60&gt;1,J60&lt;=4),G60,0),0)</f>
        <v>0</v>
      </c>
      <c r="Q60" s="12">
        <f>IF(AND(D60="SI",E60="OK"),IF(AND(J60&gt;4,J60&lt;=9),G60,0),0)</f>
        <v>0</v>
      </c>
      <c r="R60" s="12">
        <f>IF(AND(D60="SI",E60="OK"),IF(AND(J60&gt;9,J60&lt;=16),G60,0),0)</f>
        <v>0</v>
      </c>
      <c r="S60" s="12">
        <f>IF(AND(D60="SI",E60="OK"),IF(AND(J60&gt;16,J60&lt;=25),G60,0),0)</f>
        <v>0</v>
      </c>
      <c r="T60" s="11">
        <v>49</v>
      </c>
      <c r="U60" s="1">
        <f>IF(AND(D60="SI",E60="OK",'49'!$A$47&lt;&gt;""),M60&amp;" - "&amp;C60,"")</f>
      </c>
      <c r="V60" s="11">
        <f>IF(AND(U60&lt;&gt;"",'49'!$A$47&lt;&gt;""),'49'!$A$47,"")</f>
      </c>
    </row>
    <row r="61" spans="2:22" ht="19.5" customHeight="1">
      <c r="B61" s="18">
        <f>IF(OR(C61="Nuova scheda",C61=""),"",T61)</f>
        <v>0</v>
      </c>
      <c r="C61" s="19" t="str">
        <f>'50'!$A$3</f>
        <v>Nuova scheda</v>
      </c>
      <c r="D61" s="20" t="str">
        <f>'50'!$F$2</f>
        <v>NO</v>
      </c>
      <c r="E61" s="20" t="str">
        <f>IF(D61="SI",IF('50'!$B$44="Presenti campi non compilati","Errore","OK"),"-")</f>
        <v>-</v>
      </c>
      <c r="F61" s="21" t="str">
        <f>IF(D61="SI",IF('50'!$A$47&lt;&gt;"","SI","NO"),"-")</f>
        <v>-</v>
      </c>
      <c r="G61" s="11">
        <f>IF(OR(C61="Nuova scheda",C61=""),"",M61&amp;" - "&amp;C61)</f>
      </c>
      <c r="H61" s="22" t="str">
        <f>IF(AND(D61="SI",E61="OK"),'50'!$B$24,"Processo non sottoposto a mappatura e valutazione del rischio")</f>
        <v>Processo non sottoposto a mappatura e valutazione del rischio</v>
      </c>
      <c r="I61" s="22">
        <f>IF(AND(D61="SI",E61="OK"),'50'!$B$40,"")</f>
      </c>
      <c r="J61" s="22">
        <f>IF(AND(D61="SI",E61="OK"),'50'!$B$44,"")</f>
      </c>
      <c r="L61" s="11">
        <v>50</v>
      </c>
      <c r="M61" s="11">
        <f>IF(L61&lt;&gt;0,TEXT(L61,"00"),"")</f>
        <v>0</v>
      </c>
      <c r="O61" s="12">
        <f>IF(AND(D61="SI",E61="OK"),IF(AND(J61&gt;0,J61&lt;=1),G61,0),0)</f>
        <v>0</v>
      </c>
      <c r="P61" s="12">
        <f>IF(AND(D61="SI",E61="OK"),IF(AND(J61&gt;1,J61&lt;=4),G61,0),0)</f>
        <v>0</v>
      </c>
      <c r="Q61" s="12">
        <f>IF(AND(D61="SI",E61="OK"),IF(AND(J61&gt;4,J61&lt;=9),G61,0),0)</f>
        <v>0</v>
      </c>
      <c r="R61" s="12">
        <f>IF(AND(D61="SI",E61="OK"),IF(AND(J61&gt;9,J61&lt;=16),G61,0),0)</f>
        <v>0</v>
      </c>
      <c r="S61" s="12">
        <f>IF(AND(D61="SI",E61="OK"),IF(AND(J61&gt;16,J61&lt;=25),G61,0),0)</f>
        <v>0</v>
      </c>
      <c r="T61" s="11">
        <v>50</v>
      </c>
      <c r="U61" s="1">
        <f>IF(AND(D61="SI",E61="OK",'50'!$A$47&lt;&gt;""),M61&amp;" - "&amp;C61,"")</f>
      </c>
      <c r="V61" s="11">
        <f>IF(AND(U61&lt;&gt;"",'50'!$A$47&lt;&gt;""),'50'!$A$47,"")</f>
      </c>
    </row>
    <row r="62" spans="2:22" ht="19.5" customHeight="1">
      <c r="B62" s="18">
        <f>IF(OR(C62="Nuova scheda",C62=""),"",T62)</f>
        <v>0</v>
      </c>
      <c r="C62" s="19" t="str">
        <f>'51'!$A$3</f>
        <v>Nuova scheda</v>
      </c>
      <c r="D62" s="20" t="str">
        <f>'51'!$F$2</f>
        <v>NO</v>
      </c>
      <c r="E62" s="20" t="str">
        <f>IF(D62="SI",IF('51'!$B$44="Presenti campi non compilati","Errore","OK"),"-")</f>
        <v>-</v>
      </c>
      <c r="F62" s="21" t="str">
        <f>IF(D62="SI",IF('51'!$A$47&lt;&gt;"","SI","NO"),"-")</f>
        <v>-</v>
      </c>
      <c r="G62" s="11">
        <f>IF(OR(C62="Nuova scheda",C62=""),"",M62&amp;" - "&amp;C62)</f>
      </c>
      <c r="H62" s="22" t="str">
        <f>IF(AND(D62="SI",E62="OK"),'51'!$B$24,"Processo non sottoposto a mappatura e valutazione del rischio")</f>
        <v>Processo non sottoposto a mappatura e valutazione del rischio</v>
      </c>
      <c r="I62" s="22">
        <f>IF(AND(D62="SI",E62="OK"),'51'!$B$40,"")</f>
      </c>
      <c r="J62" s="22">
        <f>IF(AND(D62="SI",E62="OK"),'51'!$B$44,"")</f>
      </c>
      <c r="L62" s="11">
        <v>51</v>
      </c>
      <c r="M62" s="11">
        <f>IF(L62&lt;&gt;0,TEXT(L62,"00"),"")</f>
        <v>0</v>
      </c>
      <c r="O62" s="12">
        <f>IF(AND(D62="SI",E62="OK"),IF(AND(J62&gt;0,J62&lt;=1),G62,0),0)</f>
        <v>0</v>
      </c>
      <c r="P62" s="12">
        <f>IF(AND(D62="SI",E62="OK"),IF(AND(J62&gt;1,J62&lt;=4),G62,0),0)</f>
        <v>0</v>
      </c>
      <c r="Q62" s="12">
        <f>IF(AND(D62="SI",E62="OK"),IF(AND(J62&gt;4,J62&lt;=9),G62,0),0)</f>
        <v>0</v>
      </c>
      <c r="R62" s="12">
        <f>IF(AND(D62="SI",E62="OK"),IF(AND(J62&gt;9,J62&lt;=16),G62,0),0)</f>
        <v>0</v>
      </c>
      <c r="S62" s="12">
        <f>IF(AND(D62="SI",E62="OK"),IF(AND(J62&gt;16,J62&lt;=25),G62,0),0)</f>
        <v>0</v>
      </c>
      <c r="T62" s="11">
        <v>51</v>
      </c>
      <c r="U62" s="1">
        <f>IF(AND(D62="SI",E62="OK",'51'!$A$47&lt;&gt;""),M62&amp;" - "&amp;C62,"")</f>
      </c>
      <c r="V62" s="11">
        <f>IF(AND(U62&lt;&gt;"",'51'!$A$47&lt;&gt;""),'51'!$A$47,"")</f>
      </c>
    </row>
    <row r="63" spans="2:22" ht="19.5" customHeight="1">
      <c r="B63" s="18">
        <f>IF(OR(C63="Nuova scheda",C63=""),"",T63)</f>
        <v>0</v>
      </c>
      <c r="C63" s="19" t="str">
        <f>'52'!$A$3</f>
        <v>Nuova scheda</v>
      </c>
      <c r="D63" s="20" t="str">
        <f>'52'!$F$2</f>
        <v>NO</v>
      </c>
      <c r="E63" s="20" t="str">
        <f>IF(D63="SI",IF('52'!$B$44="Presenti campi non compilati","Errore","OK"),"-")</f>
        <v>-</v>
      </c>
      <c r="F63" s="21" t="str">
        <f>IF(D63="SI",IF('52'!$A$47&lt;&gt;"","SI","NO"),"-")</f>
        <v>-</v>
      </c>
      <c r="G63" s="11">
        <f>IF(OR(C63="Nuova scheda",C63=""),"",M63&amp;" - "&amp;C63)</f>
      </c>
      <c r="H63" s="22" t="str">
        <f>IF(AND(D63="SI",E63="OK"),'52'!$B$24,"Processo non sottoposto a mappatura e valutazione del rischio")</f>
        <v>Processo non sottoposto a mappatura e valutazione del rischio</v>
      </c>
      <c r="I63" s="22">
        <f>IF(AND(D63="SI",E63="OK"),'52'!$B$40,"")</f>
      </c>
      <c r="J63" s="22">
        <f>IF(AND(D63="SI",E63="OK"),'52'!$B$44,"")</f>
      </c>
      <c r="L63" s="11">
        <v>52</v>
      </c>
      <c r="M63" s="11">
        <f>IF(L63&lt;&gt;0,TEXT(L63,"00"),"")</f>
        <v>0</v>
      </c>
      <c r="O63" s="12">
        <f>IF(AND(D63="SI",E63="OK"),IF(AND(J63&gt;0,J63&lt;=1),G63,0),0)</f>
        <v>0</v>
      </c>
      <c r="P63" s="12">
        <f>IF(AND(D63="SI",E63="OK"),IF(AND(J63&gt;1,J63&lt;=4),G63,0),0)</f>
        <v>0</v>
      </c>
      <c r="Q63" s="12">
        <f>IF(AND(D63="SI",E63="OK"),IF(AND(J63&gt;4,J63&lt;=9),G63,0),0)</f>
        <v>0</v>
      </c>
      <c r="R63" s="12">
        <f>IF(AND(D63="SI",E63="OK"),IF(AND(J63&gt;9,J63&lt;=16),G63,0),0)</f>
        <v>0</v>
      </c>
      <c r="S63" s="12">
        <f>IF(AND(D63="SI",E63="OK"),IF(AND(J63&gt;16,J63&lt;=25),G63,0),0)</f>
        <v>0</v>
      </c>
      <c r="T63" s="11">
        <v>52</v>
      </c>
      <c r="U63" s="1">
        <f>IF(AND(D63="SI",E63="OK",'52'!$A$47&lt;&gt;""),M63&amp;" - "&amp;C63,"")</f>
      </c>
      <c r="V63" s="11">
        <f>IF(AND(U63&lt;&gt;"",'52'!$A$47&lt;&gt;""),'52'!$A$47,"")</f>
      </c>
    </row>
    <row r="64" spans="2:22" ht="19.5" customHeight="1">
      <c r="B64" s="18">
        <f>IF(OR(C64="Nuova scheda",C64=""),"",T64)</f>
        <v>0</v>
      </c>
      <c r="C64" s="19" t="str">
        <f>'53'!$A$3</f>
        <v>Nuova scheda</v>
      </c>
      <c r="D64" s="20" t="str">
        <f>'53'!$F$2</f>
        <v>NO</v>
      </c>
      <c r="E64" s="20" t="str">
        <f>IF(D64="SI",IF('53'!$B$44="Presenti campi non compilati","Errore","OK"),"-")</f>
        <v>-</v>
      </c>
      <c r="F64" s="21" t="str">
        <f>IF(D64="SI",IF('53'!$A$47&lt;&gt;"","SI","NO"),"-")</f>
        <v>-</v>
      </c>
      <c r="G64" s="11">
        <f>IF(OR(C64="Nuova scheda",C64=""),"",M64&amp;" - "&amp;C64)</f>
      </c>
      <c r="H64" s="22" t="str">
        <f>IF(AND(D64="SI",E64="OK"),'53'!$B$24,"Processo non sottoposto a mappatura e valutazione del rischio")</f>
        <v>Processo non sottoposto a mappatura e valutazione del rischio</v>
      </c>
      <c r="I64" s="22">
        <f>IF(AND(D64="SI",E64="OK"),'53'!$B$40,"")</f>
      </c>
      <c r="J64" s="22">
        <f>IF(AND(D64="SI",E64="OK"),'53'!$B$44,"")</f>
      </c>
      <c r="L64" s="11">
        <v>53</v>
      </c>
      <c r="M64" s="11">
        <f>IF(L64&lt;&gt;0,TEXT(L64,"00"),"")</f>
        <v>0</v>
      </c>
      <c r="O64" s="12">
        <f>IF(AND(D64="SI",E64="OK"),IF(AND(J64&gt;0,J64&lt;=1),G64,0),0)</f>
        <v>0</v>
      </c>
      <c r="P64" s="12">
        <f>IF(AND(D64="SI",E64="OK"),IF(AND(J64&gt;1,J64&lt;=4),G64,0),0)</f>
        <v>0</v>
      </c>
      <c r="Q64" s="12">
        <f>IF(AND(D64="SI",E64="OK"),IF(AND(J64&gt;4,J64&lt;=9),G64,0),0)</f>
        <v>0</v>
      </c>
      <c r="R64" s="12">
        <f>IF(AND(D64="SI",E64="OK"),IF(AND(J64&gt;9,J64&lt;=16),G64,0),0)</f>
        <v>0</v>
      </c>
      <c r="S64" s="12">
        <f>IF(AND(D64="SI",E64="OK"),IF(AND(J64&gt;16,J64&lt;=25),G64,0),0)</f>
        <v>0</v>
      </c>
      <c r="T64" s="11">
        <v>53</v>
      </c>
      <c r="U64" s="1">
        <f>IF(AND(D64="SI",E64="OK",'53'!$A$47&lt;&gt;""),M64&amp;" - "&amp;C64,"")</f>
      </c>
      <c r="V64" s="11">
        <f>IF(AND(U64&lt;&gt;"",'53'!$A$47&lt;&gt;""),'53'!$A$47,"")</f>
      </c>
    </row>
    <row r="65" spans="8:10" ht="12.75">
      <c r="H65" s="26"/>
      <c r="I65" s="26"/>
      <c r="J65" s="26"/>
    </row>
    <row r="66" spans="8:10" ht="12.75">
      <c r="H66" s="26"/>
      <c r="I66" s="26"/>
      <c r="J66" s="26"/>
    </row>
    <row r="67" spans="8:10" ht="12.75">
      <c r="H67" s="26"/>
      <c r="I67" s="26"/>
      <c r="J67" s="26"/>
    </row>
    <row r="68" spans="8:10" ht="12.75">
      <c r="H68" s="26"/>
      <c r="I68" s="26"/>
      <c r="J68" s="26"/>
    </row>
    <row r="69" spans="8:10" ht="12.75">
      <c r="H69" s="26"/>
      <c r="I69" s="26"/>
      <c r="J69" s="26"/>
    </row>
    <row r="70" spans="8:10" ht="12.75">
      <c r="H70" s="26"/>
      <c r="I70" s="26"/>
      <c r="J70" s="26"/>
    </row>
    <row r="71" spans="8:10" ht="12.75">
      <c r="H71" s="26"/>
      <c r="I71" s="26"/>
      <c r="J71" s="26"/>
    </row>
    <row r="72" spans="8:10" ht="12.75">
      <c r="H72" s="26"/>
      <c r="I72" s="26"/>
      <c r="J72" s="26"/>
    </row>
    <row r="73" spans="8:10" ht="12.75">
      <c r="H73" s="26"/>
      <c r="I73" s="26"/>
      <c r="J73" s="26"/>
    </row>
    <row r="74" spans="8:10" ht="12.75">
      <c r="H74" s="26"/>
      <c r="I74" s="26"/>
      <c r="J74" s="26"/>
    </row>
    <row r="75" spans="8:10" ht="12.75">
      <c r="H75" s="26"/>
      <c r="I75" s="26"/>
      <c r="J75" s="26"/>
    </row>
    <row r="76" spans="8:10" ht="12.75">
      <c r="H76" s="26"/>
      <c r="I76" s="26"/>
      <c r="J76" s="26"/>
    </row>
    <row r="77" spans="8:10" ht="12.75">
      <c r="H77" s="26"/>
      <c r="I77" s="26"/>
      <c r="J77" s="26"/>
    </row>
    <row r="78" spans="8:10" ht="12.75">
      <c r="H78" s="26"/>
      <c r="I78" s="26"/>
      <c r="J78" s="26"/>
    </row>
    <row r="79" spans="8:10" ht="12.75">
      <c r="H79" s="26"/>
      <c r="I79" s="26"/>
      <c r="J79" s="26"/>
    </row>
    <row r="80" spans="8:10" ht="12.75">
      <c r="H80" s="26"/>
      <c r="I80" s="26"/>
      <c r="J80" s="26"/>
    </row>
    <row r="81" spans="8:10" ht="12.75">
      <c r="H81" s="26"/>
      <c r="I81" s="26"/>
      <c r="J81" s="26"/>
    </row>
    <row r="82" spans="8:10" ht="12.75">
      <c r="H82" s="26"/>
      <c r="I82" s="26"/>
      <c r="J82" s="26"/>
    </row>
    <row r="83" spans="8:10" ht="12.75">
      <c r="H83" s="26"/>
      <c r="I83" s="26"/>
      <c r="J83" s="26"/>
    </row>
    <row r="84" spans="8:10" ht="12.75">
      <c r="H84" s="26"/>
      <c r="I84" s="26"/>
      <c r="J84" s="26"/>
    </row>
    <row r="85" spans="8:10" ht="12.75">
      <c r="H85" s="26"/>
      <c r="I85" s="26"/>
      <c r="J85" s="26"/>
    </row>
    <row r="86" spans="8:10" ht="12.75">
      <c r="H86" s="26"/>
      <c r="I86" s="26"/>
      <c r="J86" s="26"/>
    </row>
    <row r="87" spans="8:10" ht="12.75">
      <c r="H87" s="26"/>
      <c r="I87" s="26"/>
      <c r="J87" s="26"/>
    </row>
    <row r="88" spans="8:10" ht="12.75">
      <c r="H88" s="26"/>
      <c r="I88" s="26"/>
      <c r="J88" s="26"/>
    </row>
    <row r="89" spans="8:10" ht="12.75">
      <c r="H89" s="26"/>
      <c r="I89" s="26"/>
      <c r="J89" s="26"/>
    </row>
    <row r="90" spans="8:10" ht="12.75">
      <c r="H90" s="26"/>
      <c r="I90" s="26"/>
      <c r="J90" s="26"/>
    </row>
    <row r="91" spans="8:10" ht="12.75">
      <c r="H91" s="26"/>
      <c r="I91" s="26"/>
      <c r="J91" s="26"/>
    </row>
    <row r="92" spans="8:10" ht="12.75">
      <c r="H92" s="26"/>
      <c r="I92" s="26"/>
      <c r="J92" s="26"/>
    </row>
    <row r="93" spans="8:10" ht="12.75">
      <c r="H93" s="26"/>
      <c r="I93" s="26"/>
      <c r="J93" s="26"/>
    </row>
    <row r="94" spans="8:10" ht="12.75">
      <c r="H94" s="26"/>
      <c r="I94" s="26"/>
      <c r="J94" s="26"/>
    </row>
    <row r="95" spans="8:10" ht="12.75">
      <c r="H95" s="26"/>
      <c r="I95" s="26"/>
      <c r="J95" s="26"/>
    </row>
    <row r="96" spans="8:10" ht="12.75">
      <c r="H96" s="26"/>
      <c r="I96" s="26"/>
      <c r="J96" s="26"/>
    </row>
    <row r="97" spans="8:10" ht="12.75">
      <c r="H97" s="26"/>
      <c r="I97" s="26"/>
      <c r="J97" s="26"/>
    </row>
    <row r="98" spans="8:10" ht="12.75">
      <c r="H98" s="26"/>
      <c r="I98" s="26"/>
      <c r="J98" s="26"/>
    </row>
    <row r="99" spans="8:10" ht="12.75">
      <c r="H99" s="26"/>
      <c r="I99" s="26"/>
      <c r="J99" s="26"/>
    </row>
    <row r="100" spans="8:10" ht="12.75">
      <c r="H100" s="26"/>
      <c r="I100" s="26"/>
      <c r="J100" s="26"/>
    </row>
    <row r="101" spans="8:10" ht="12.75">
      <c r="H101" s="26"/>
      <c r="I101" s="26"/>
      <c r="J101" s="26"/>
    </row>
    <row r="102" spans="8:10" ht="12.75">
      <c r="H102" s="26"/>
      <c r="I102" s="26"/>
      <c r="J102" s="26"/>
    </row>
  </sheetData>
  <sheetProtection sheet="1"/>
  <mergeCells count="5">
    <mergeCell ref="B2:D2"/>
    <mergeCell ref="B4:D4"/>
    <mergeCell ref="B5:D5"/>
    <mergeCell ref="B6:D6"/>
    <mergeCell ref="B8:D8"/>
  </mergeCells>
  <hyperlinks>
    <hyperlink ref="F6" location="'Prospetto Finale'!A1" display="Vai al prospetto finale"/>
    <hyperlink ref="F8" location="'Misure riduzione del rischio'!A1" display="Vai alle Misure riduzione rischio"/>
  </hyperlinks>
  <printOptions/>
  <pageMargins left="0.7083333333333334" right="0.7083333333333334" top="0.7479166666666667" bottom="0.7479166666666667" header="0.5118055555555555" footer="0.5118055555555555"/>
  <pageSetup fitToHeight="1"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2:H61"/>
  <sheetViews>
    <sheetView zoomScaleSheetLayoutView="100" workbookViewId="0" topLeftCell="A1">
      <selection activeCell="A5" sqref="A5"/>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Schede'!B18,"non utilizzata")</f>
        <v>7</v>
      </c>
      <c r="D2" s="64" t="s">
        <v>132</v>
      </c>
      <c r="E2" s="64"/>
      <c r="F2" s="65" t="s">
        <v>133</v>
      </c>
      <c r="H2" s="1" t="s">
        <v>133</v>
      </c>
    </row>
    <row r="3" spans="1:8" ht="45" customHeight="1">
      <c r="A3" s="66" t="s">
        <v>211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1"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1"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75"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75"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75" t="s">
        <v>166</v>
      </c>
      <c r="G22" s="79" t="s">
        <v>139</v>
      </c>
      <c r="H22" s="1" t="s">
        <v>140</v>
      </c>
    </row>
    <row r="23" spans="1:8" ht="30" customHeight="1">
      <c r="A23" s="88" t="s">
        <v>145</v>
      </c>
      <c r="B23" s="89">
        <f>VLOOKUP(B22,G31:H36,2,0)</f>
        <v>1</v>
      </c>
      <c r="G23" s="90" t="s">
        <v>167</v>
      </c>
      <c r="H23" s="1">
        <v>1</v>
      </c>
    </row>
    <row r="24" spans="1:8" ht="30" customHeight="1">
      <c r="A24" s="93" t="s">
        <v>168</v>
      </c>
      <c r="B24" s="101" t="e">
        <f>#N/A</f>
        <v>#NAME?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75"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75"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75" t="s">
        <v>187</v>
      </c>
      <c r="G38" s="79" t="s">
        <v>139</v>
      </c>
      <c r="H38" s="1" t="s">
        <v>140</v>
      </c>
    </row>
    <row r="39" spans="1:8" ht="30" customHeight="1">
      <c r="A39" s="88" t="s">
        <v>145</v>
      </c>
      <c r="B39" s="89">
        <f>VLOOKUP(B38,G56:H61,2,0)</f>
        <v>3</v>
      </c>
      <c r="G39" s="73" t="s">
        <v>174</v>
      </c>
      <c r="H39" s="1">
        <v>1</v>
      </c>
    </row>
    <row r="40" spans="1:8" ht="30" customHeight="1">
      <c r="A40" s="96" t="s">
        <v>188</v>
      </c>
      <c r="B40" s="101" t="e">
        <f>#N/A</f>
        <v>#NAME?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e">
        <f>#N/A</f>
        <v>#NAME?</v>
      </c>
    </row>
    <row r="45" spans="1:2" ht="30" customHeight="1">
      <c r="A45" s="102"/>
      <c r="B45" s="103"/>
    </row>
    <row r="46" spans="1:2" ht="30" customHeight="1">
      <c r="A46" s="67" t="s">
        <v>196</v>
      </c>
      <c r="B46" s="67"/>
    </row>
    <row r="47" spans="1:2" ht="63.75" customHeight="1">
      <c r="A47" s="99" t="s">
        <v>212</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fitToHeight="0" fitToWidth="1" horizontalDpi="300" verticalDpi="300" orientation="portrait" paperSize="9"/>
  <rowBreaks count="1" manualBreakCount="1">
    <brk id="26" max="255" man="1"/>
  </rowBreaks>
  <colBreaks count="1" manualBreakCount="1">
    <brk id="2" max="65535" man="1"/>
  </colBreaks>
</worksheet>
</file>

<file path=xl/worksheets/sheet11.xml><?xml version="1.0" encoding="utf-8"?>
<worksheet xmlns="http://schemas.openxmlformats.org/spreadsheetml/2006/main" xmlns:r="http://schemas.openxmlformats.org/officeDocument/2006/relationships">
  <dimension ref="A2:H61"/>
  <sheetViews>
    <sheetView zoomScaleSheetLayoutView="100" workbookViewId="0" topLeftCell="A1">
      <selection activeCell="F2" sqref="F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Schede'!B19,"non utilizzata")</f>
        <v>8</v>
      </c>
      <c r="D2" s="64" t="s">
        <v>132</v>
      </c>
      <c r="E2" s="64"/>
      <c r="F2" s="100" t="s">
        <v>133</v>
      </c>
      <c r="H2" s="1" t="s">
        <v>133</v>
      </c>
    </row>
    <row r="3" spans="1:8" ht="45" customHeight="1">
      <c r="A3" s="66" t="s">
        <v>213</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VLOOKUP(B35,G48:H54,2,0)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2</v>
      </c>
    </row>
    <row r="45" spans="1:2" ht="30" customHeight="1">
      <c r="A45" s="102"/>
      <c r="B45" s="103"/>
    </row>
    <row r="46" spans="1:2" ht="30" customHeight="1">
      <c r="A46" s="67" t="s">
        <v>196</v>
      </c>
      <c r="B46" s="67"/>
    </row>
    <row r="47" spans="1:2" ht="80.25" customHeight="1">
      <c r="A47" s="99" t="s">
        <v>97</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2.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2" sqref="A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Schede'!B20,"non utilizzata")</f>
        <v>9</v>
      </c>
      <c r="D2" s="64" t="s">
        <v>132</v>
      </c>
      <c r="E2" s="64"/>
      <c r="F2" s="100" t="s">
        <v>133</v>
      </c>
      <c r="H2" s="1" t="s">
        <v>133</v>
      </c>
    </row>
    <row r="3" spans="1:8" ht="45" customHeight="1">
      <c r="A3" s="66" t="s">
        <v>214</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189</v>
      </c>
      <c r="G29" s="92" t="s">
        <v>175</v>
      </c>
      <c r="H29" s="1">
        <v>5</v>
      </c>
    </row>
    <row r="30" spans="1:2" ht="30" customHeight="1">
      <c r="A30" s="88" t="s">
        <v>145</v>
      </c>
      <c r="B30" s="89">
        <f>VLOOKUP(B29,G38:H43,2,0)</f>
        <v>2</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VLOOKUP(B35,G48:H54,2,0)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9" customHeight="1">
      <c r="A47" s="99" t="s">
        <v>98</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3.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Schede'!B21,"non utilizzata")</f>
        <v>10</v>
      </c>
      <c r="D2" s="64" t="s">
        <v>132</v>
      </c>
      <c r="E2" s="64"/>
      <c r="F2" s="100" t="s">
        <v>133</v>
      </c>
      <c r="H2" s="1" t="s">
        <v>133</v>
      </c>
    </row>
    <row r="3" spans="1:8" ht="45" customHeight="1">
      <c r="A3" s="66" t="s">
        <v>215</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189</v>
      </c>
      <c r="G29" s="92" t="s">
        <v>175</v>
      </c>
      <c r="H29" s="1">
        <v>5</v>
      </c>
    </row>
    <row r="30" spans="1:2" ht="30" customHeight="1">
      <c r="A30" s="88" t="s">
        <v>145</v>
      </c>
      <c r="B30" s="89">
        <f>VLOOKUP(B29,G38:H43,2,0)</f>
        <v>2</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VLOOKUP(B35,G48:H54,2,0)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8.25" customHeight="1">
      <c r="A47" s="99" t="s">
        <v>98</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4.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11" sqref="A1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Schede'!B22,"non utilizzata")</f>
        <v>11</v>
      </c>
      <c r="D2" s="64" t="s">
        <v>132</v>
      </c>
      <c r="E2" s="64"/>
      <c r="F2" s="100" t="s">
        <v>133</v>
      </c>
      <c r="H2" s="1" t="s">
        <v>133</v>
      </c>
    </row>
    <row r="3" spans="1:8" ht="45" customHeight="1">
      <c r="A3" s="66" t="s">
        <v>216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205</v>
      </c>
      <c r="G38" s="79" t="s">
        <v>139</v>
      </c>
      <c r="H38" s="1" t="s">
        <v>140</v>
      </c>
    </row>
    <row r="39" spans="1:8" ht="30" customHeight="1">
      <c r="A39" s="88" t="s">
        <v>145</v>
      </c>
      <c r="B39" s="89">
        <f>VLOOKUP(B38,G56:H61,2,0)</f>
        <v>5</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4.5" customHeight="1">
      <c r="A47" s="99" t="s">
        <v>99</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Schede'!B23,"non utilizzata")</f>
        <v>12</v>
      </c>
      <c r="D2" s="64" t="s">
        <v>132</v>
      </c>
      <c r="E2" s="64"/>
      <c r="F2" s="100" t="s">
        <v>133</v>
      </c>
      <c r="H2" s="1" t="s">
        <v>133</v>
      </c>
    </row>
    <row r="3" spans="1:8" ht="45" customHeight="1">
      <c r="A3" s="66" t="s">
        <v>217</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205</v>
      </c>
      <c r="G38" s="79" t="s">
        <v>139</v>
      </c>
      <c r="H38" s="1" t="s">
        <v>140</v>
      </c>
    </row>
    <row r="39" spans="1:8" ht="30" customHeight="1">
      <c r="A39" s="88" t="s">
        <v>145</v>
      </c>
      <c r="B39" s="89">
        <f>VLOOKUP(B38,G56:H61,2,0)</f>
        <v>5</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69" customHeight="1">
      <c r="A47" s="99" t="s">
        <v>100</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6.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3" sqref="A3"/>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Schede'!B24,"non utilizzata")</f>
        <v>13</v>
      </c>
      <c r="D2" s="64" t="s">
        <v>132</v>
      </c>
      <c r="E2" s="64"/>
      <c r="F2" s="100" t="s">
        <v>133</v>
      </c>
      <c r="H2" s="1" t="s">
        <v>133</v>
      </c>
    </row>
    <row r="3" spans="1:8" ht="45" customHeight="1">
      <c r="A3" s="66" t="s">
        <v>218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66.75" customHeight="1">
      <c r="A47" s="99" t="s">
        <v>101</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7.xml><?xml version="1.0" encoding="utf-8"?>
<worksheet xmlns="http://schemas.openxmlformats.org/spreadsheetml/2006/main" xmlns:r="http://schemas.openxmlformats.org/officeDocument/2006/relationships">
  <dimension ref="A2:H61"/>
  <sheetViews>
    <sheetView zoomScaleSheetLayoutView="100" workbookViewId="0" topLeftCell="A1">
      <selection activeCell="F2" sqref="F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Schede'!B25,"non utilizzata")</f>
        <v>14</v>
      </c>
      <c r="D2" s="64" t="s">
        <v>132</v>
      </c>
      <c r="E2" s="64"/>
      <c r="F2" s="65" t="s">
        <v>133</v>
      </c>
      <c r="H2" s="1" t="s">
        <v>133</v>
      </c>
    </row>
    <row r="3" spans="1:8" ht="45" customHeight="1">
      <c r="A3" s="66" t="s">
        <v>219</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1"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1"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75"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75"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75" t="s">
        <v>166</v>
      </c>
      <c r="G22" s="79" t="s">
        <v>139</v>
      </c>
      <c r="H22" s="1" t="s">
        <v>140</v>
      </c>
    </row>
    <row r="23" spans="1:8" ht="30" customHeight="1">
      <c r="A23" s="88" t="s">
        <v>145</v>
      </c>
      <c r="B23" s="89">
        <f>VLOOKUP(B22,G31:H36,2,0)</f>
        <v>1</v>
      </c>
      <c r="G23" s="90" t="s">
        <v>167</v>
      </c>
      <c r="H23" s="1">
        <v>1</v>
      </c>
    </row>
    <row r="24" spans="1:8" ht="30" customHeight="1">
      <c r="A24" s="93" t="s">
        <v>168</v>
      </c>
      <c r="B24" s="101" t="e">
        <f>#N/A</f>
        <v>#NAME?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75"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75"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75" t="s">
        <v>203</v>
      </c>
      <c r="G38" s="79" t="s">
        <v>139</v>
      </c>
      <c r="H38" s="1" t="s">
        <v>140</v>
      </c>
    </row>
    <row r="39" spans="1:8" ht="30" customHeight="1">
      <c r="A39" s="88" t="s">
        <v>145</v>
      </c>
      <c r="B39" s="89">
        <f>VLOOKUP(B38,G56:H61,2,0)</f>
        <v>2</v>
      </c>
      <c r="G39" s="73" t="s">
        <v>174</v>
      </c>
      <c r="H39" s="1">
        <v>1</v>
      </c>
    </row>
    <row r="40" spans="1:8" ht="30" customHeight="1">
      <c r="A40" s="96" t="s">
        <v>188</v>
      </c>
      <c r="B40" s="101" t="e">
        <f>#N/A</f>
        <v>#NAME?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e">
        <f>#N/A</f>
        <v>#NAME?</v>
      </c>
    </row>
    <row r="45" spans="1:2" ht="30" customHeight="1">
      <c r="A45" s="102"/>
      <c r="B45" s="103"/>
    </row>
    <row r="46" spans="1:2" ht="30" customHeight="1">
      <c r="A46" s="67" t="s">
        <v>196</v>
      </c>
      <c r="B46" s="67"/>
    </row>
    <row r="47" spans="1:2" ht="84" customHeight="1">
      <c r="A47" s="99" t="s">
        <v>220</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3" sqref="A3"/>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Schede'!B26,"non utilizzata")</f>
        <v>15</v>
      </c>
      <c r="D2" s="64" t="s">
        <v>132</v>
      </c>
      <c r="E2" s="64"/>
      <c r="F2" s="100" t="s">
        <v>133</v>
      </c>
      <c r="H2" s="1" t="s">
        <v>133</v>
      </c>
    </row>
    <row r="3" spans="1:8" ht="45" customHeight="1">
      <c r="A3" s="66" t="s">
        <v>221</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51.75" customHeight="1">
      <c r="A47" s="99" t="s">
        <v>102</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19.xml><?xml version="1.0" encoding="utf-8"?>
<worksheet xmlns="http://schemas.openxmlformats.org/spreadsheetml/2006/main" xmlns:r="http://schemas.openxmlformats.org/officeDocument/2006/relationships">
  <dimension ref="A2:H61"/>
  <sheetViews>
    <sheetView zoomScaleSheetLayoutView="100" workbookViewId="0" topLeftCell="A22">
      <selection activeCell="A9" sqref="A9"/>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Schede'!B27,"non utilizzata")</f>
        <v>16</v>
      </c>
      <c r="D2" s="64" t="s">
        <v>132</v>
      </c>
      <c r="E2" s="64"/>
      <c r="F2" s="100" t="s">
        <v>133</v>
      </c>
      <c r="H2" s="1" t="s">
        <v>133</v>
      </c>
    </row>
    <row r="3" spans="1:8" ht="45" customHeight="1">
      <c r="A3" s="66" t="s">
        <v>222</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69" customHeight="1">
      <c r="A47" s="99" t="s">
        <v>103</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H197"/>
  <sheetViews>
    <sheetView tabSelected="1" zoomScaleSheetLayoutView="85" workbookViewId="0" topLeftCell="A1">
      <selection activeCell="B6" sqref="B6"/>
    </sheetView>
  </sheetViews>
  <sheetFormatPr defaultColWidth="9.140625" defaultRowHeight="12.75"/>
  <cols>
    <col min="1" max="1" width="3.28125" style="1" customWidth="1"/>
    <col min="2" max="2" width="124.140625" style="1" customWidth="1"/>
    <col min="3" max="3" width="16.421875" style="26" customWidth="1"/>
    <col min="4" max="4" width="18.140625" style="26" customWidth="1"/>
    <col min="5" max="5" width="15.140625" style="26" customWidth="1"/>
    <col min="6" max="6" width="5.8515625" style="27" customWidth="1"/>
    <col min="7" max="7" width="0.85546875" style="1" customWidth="1"/>
    <col min="8" max="8" width="18.8515625" style="1" customWidth="1"/>
    <col min="9" max="9" width="43.140625" style="1" customWidth="1"/>
    <col min="10" max="10" width="42.00390625" style="1" customWidth="1"/>
    <col min="11" max="11" width="44.421875" style="1" customWidth="1"/>
    <col min="12" max="12" width="42.8515625" style="1" customWidth="1"/>
    <col min="13" max="13" width="70.421875" style="1" customWidth="1"/>
    <col min="14" max="14" width="50.140625" style="1" customWidth="1"/>
    <col min="15" max="15" width="71.7109375" style="1" customWidth="1"/>
    <col min="16" max="16" width="38.8515625" style="1" customWidth="1"/>
    <col min="17" max="17" width="23.57421875" style="1" customWidth="1"/>
    <col min="18" max="18" width="24.421875" style="1" customWidth="1"/>
    <col min="19" max="19" width="30.28125" style="1" customWidth="1"/>
    <col min="20" max="20" width="47.140625" style="1" customWidth="1"/>
    <col min="21" max="21" width="21.140625" style="1" customWidth="1"/>
    <col min="22" max="22" width="30.8515625" style="1" customWidth="1"/>
    <col min="23" max="23" width="44.421875" style="1" customWidth="1"/>
    <col min="24" max="24" width="31.421875" style="1" customWidth="1"/>
    <col min="25" max="25" width="26.7109375" style="1" customWidth="1"/>
    <col min="26" max="26" width="25.140625" style="1" customWidth="1"/>
    <col min="27" max="27" width="38.00390625" style="1" customWidth="1"/>
    <col min="28" max="28" width="34.7109375" style="1" customWidth="1"/>
    <col min="29" max="29" width="24.7109375" style="1" customWidth="1"/>
    <col min="30" max="30" width="22.28125" style="1" customWidth="1"/>
    <col min="31" max="31" width="45.140625" style="1" customWidth="1"/>
    <col min="32" max="32" width="39.421875" style="1" customWidth="1"/>
    <col min="33" max="33" width="74.28125" style="1" customWidth="1"/>
    <col min="34" max="34" width="72.421875" style="1" customWidth="1"/>
    <col min="35" max="35" width="53.421875" style="1" customWidth="1"/>
    <col min="36" max="36" width="22.28125" style="1" customWidth="1"/>
    <col min="37" max="37" width="26.8515625" style="1" customWidth="1"/>
    <col min="38" max="38" width="32.28125" style="1" customWidth="1"/>
    <col min="39" max="39" width="32.57421875" style="1" customWidth="1"/>
    <col min="40" max="40" width="37.8515625" style="1" customWidth="1"/>
    <col min="41" max="41" width="37.140625" style="1" customWidth="1"/>
    <col min="42" max="42" width="23.8515625" style="1" customWidth="1"/>
    <col min="43" max="43" width="32.28125" style="1" customWidth="1"/>
    <col min="44" max="16384" width="8.7109375" style="1" customWidth="1"/>
  </cols>
  <sheetData>
    <row r="1" spans="1:6" ht="31.5" customHeight="1">
      <c r="A1" s="28" t="s">
        <v>23</v>
      </c>
      <c r="B1" s="28"/>
      <c r="C1" s="28"/>
      <c r="D1" s="28"/>
      <c r="E1" s="28"/>
      <c r="F1" s="28"/>
    </row>
    <row r="2" spans="1:8" ht="12.75">
      <c r="A2" s="29" t="s">
        <v>24</v>
      </c>
      <c r="B2" s="29"/>
      <c r="C2" s="29"/>
      <c r="D2" s="29"/>
      <c r="E2" s="29"/>
      <c r="F2" s="29"/>
      <c r="H2" s="6" t="s">
        <v>25</v>
      </c>
    </row>
    <row r="3" spans="1:8" ht="10.5" customHeight="1">
      <c r="A3" s="30"/>
      <c r="B3" s="30"/>
      <c r="C3" s="31"/>
      <c r="D3" s="31"/>
      <c r="E3" s="31"/>
      <c r="F3" s="30"/>
      <c r="H3" s="32"/>
    </row>
    <row r="4" spans="1:8" ht="51.75" customHeight="1">
      <c r="A4" s="33" t="s">
        <v>26</v>
      </c>
      <c r="B4" s="33"/>
      <c r="C4" s="33"/>
      <c r="D4" s="33"/>
      <c r="E4" s="33"/>
      <c r="F4" s="33"/>
      <c r="H4" s="6" t="s">
        <v>6</v>
      </c>
    </row>
    <row r="5" spans="1:6" ht="7.5" customHeight="1">
      <c r="A5" s="34"/>
      <c r="B5" s="35"/>
      <c r="C5" s="36"/>
      <c r="D5" s="36"/>
      <c r="E5" s="36"/>
      <c r="F5" s="37"/>
    </row>
    <row r="6" ht="36.75" customHeight="1"/>
    <row r="7" ht="4.5" customHeight="1">
      <c r="A7" s="38"/>
    </row>
    <row r="8" ht="12.75" customHeight="1">
      <c r="A8" s="38"/>
    </row>
    <row r="9" ht="3" customHeight="1">
      <c r="A9" s="39"/>
    </row>
    <row r="10" spans="1:6" ht="12.75">
      <c r="A10" s="40" t="s">
        <v>27</v>
      </c>
      <c r="B10" s="40"/>
      <c r="C10" s="40"/>
      <c r="D10" s="40"/>
      <c r="E10" s="40"/>
      <c r="F10" s="40"/>
    </row>
    <row r="11" spans="1:6" ht="15" customHeight="1">
      <c r="A11" s="41" t="s">
        <v>28</v>
      </c>
      <c r="B11" s="41"/>
      <c r="C11" s="41"/>
      <c r="D11" s="41"/>
      <c r="E11" s="41"/>
      <c r="F11" s="41"/>
    </row>
    <row r="12" spans="1:6" ht="30" customHeight="1">
      <c r="A12" s="41" t="s">
        <v>29</v>
      </c>
      <c r="B12" s="41"/>
      <c r="C12" s="41"/>
      <c r="D12" s="41"/>
      <c r="E12" s="41"/>
      <c r="F12" s="41"/>
    </row>
    <row r="13" spans="1:6" ht="20.25" customHeight="1">
      <c r="A13" s="41" t="s">
        <v>30</v>
      </c>
      <c r="B13" s="41"/>
      <c r="C13" s="41"/>
      <c r="D13" s="41"/>
      <c r="E13" s="41"/>
      <c r="F13" s="41"/>
    </row>
    <row r="14" spans="1:6" ht="16.5" customHeight="1">
      <c r="A14" s="41" t="s">
        <v>31</v>
      </c>
      <c r="B14" s="41"/>
      <c r="C14" s="41"/>
      <c r="D14" s="41"/>
      <c r="E14" s="41"/>
      <c r="F14" s="41"/>
    </row>
    <row r="15" spans="1:6" ht="23.25" customHeight="1">
      <c r="A15" s="42" t="s">
        <v>32</v>
      </c>
      <c r="B15" s="42"/>
      <c r="C15" s="42"/>
      <c r="D15" s="42"/>
      <c r="E15" s="42"/>
      <c r="F15" s="42"/>
    </row>
    <row r="16" spans="1:6" ht="20.25" customHeight="1">
      <c r="A16" s="43" t="s">
        <v>33</v>
      </c>
      <c r="B16" s="43"/>
      <c r="C16" s="43"/>
      <c r="D16" s="43"/>
      <c r="E16" s="43"/>
      <c r="F16" s="43"/>
    </row>
    <row r="17" spans="1:6" ht="34.5" customHeight="1">
      <c r="A17" s="44" t="s">
        <v>34</v>
      </c>
      <c r="B17" s="44"/>
      <c r="C17" s="44"/>
      <c r="D17" s="44"/>
      <c r="E17" s="44"/>
      <c r="F17" s="44"/>
    </row>
    <row r="18" spans="2:5" ht="12.75">
      <c r="B18" s="45" t="s">
        <v>35</v>
      </c>
      <c r="C18" s="46" t="s">
        <v>36</v>
      </c>
      <c r="D18" s="46" t="s">
        <v>37</v>
      </c>
      <c r="E18" s="46" t="s">
        <v>38</v>
      </c>
    </row>
    <row r="19" spans="3:5" ht="5.25" customHeight="1">
      <c r="C19" s="2"/>
      <c r="D19" s="2"/>
      <c r="E19" s="2"/>
    </row>
    <row r="20" spans="2:6" ht="12.75">
      <c r="B20" s="47" t="s">
        <v>12</v>
      </c>
      <c r="C20" s="48" t="s">
        <v>13</v>
      </c>
      <c r="D20" s="48" t="s">
        <v>14</v>
      </c>
      <c r="E20" s="48" t="s">
        <v>15</v>
      </c>
      <c r="F20" s="49"/>
    </row>
    <row r="21" spans="2:6" ht="12.75">
      <c r="B21" s="50" t="s">
        <v>39</v>
      </c>
      <c r="C21" s="51" t="s">
        <v>40</v>
      </c>
      <c r="D21" s="51" t="s">
        <v>39</v>
      </c>
      <c r="E21" s="51" t="s">
        <v>39</v>
      </c>
      <c r="F21" s="52"/>
    </row>
    <row r="22" spans="2:6" ht="12.75">
      <c r="B22" s="50" t="s">
        <v>41</v>
      </c>
      <c r="C22" s="51">
        <v>2</v>
      </c>
      <c r="D22" s="51">
        <v>1</v>
      </c>
      <c r="E22" s="51">
        <v>2</v>
      </c>
      <c r="F22" s="52"/>
    </row>
    <row r="23" spans="2:6" ht="12.75">
      <c r="B23" s="50" t="s">
        <v>42</v>
      </c>
      <c r="C23" s="51">
        <v>1</v>
      </c>
      <c r="D23" s="51">
        <v>2</v>
      </c>
      <c r="E23" s="51">
        <v>2</v>
      </c>
      <c r="F23" s="52"/>
    </row>
    <row r="24" spans="2:6" ht="12.75">
      <c r="B24" s="50" t="s">
        <v>43</v>
      </c>
      <c r="C24" s="51">
        <v>3</v>
      </c>
      <c r="D24" s="51">
        <v>3</v>
      </c>
      <c r="E24" s="51">
        <v>9</v>
      </c>
      <c r="F24" s="52"/>
    </row>
    <row r="25" spans="2:6" ht="12.75">
      <c r="B25" s="50" t="s">
        <v>44</v>
      </c>
      <c r="C25" s="51">
        <v>2</v>
      </c>
      <c r="D25" s="51">
        <v>2</v>
      </c>
      <c r="E25" s="51">
        <v>4</v>
      </c>
      <c r="F25" s="52"/>
    </row>
    <row r="26" spans="2:6" ht="12.75">
      <c r="B26" s="50" t="s">
        <v>45</v>
      </c>
      <c r="C26" s="51">
        <v>3</v>
      </c>
      <c r="D26" s="51">
        <v>3</v>
      </c>
      <c r="E26" s="51">
        <v>9</v>
      </c>
      <c r="F26" s="52"/>
    </row>
    <row r="27" spans="2:6" ht="12.75">
      <c r="B27" s="50" t="s">
        <v>46</v>
      </c>
      <c r="C27" s="51">
        <v>1</v>
      </c>
      <c r="D27" s="51">
        <v>1</v>
      </c>
      <c r="E27" s="51">
        <v>1</v>
      </c>
      <c r="F27" s="52"/>
    </row>
    <row r="28" spans="2:6" ht="12.75">
      <c r="B28" s="50" t="s">
        <v>47</v>
      </c>
      <c r="C28" s="51" t="s">
        <v>48</v>
      </c>
      <c r="D28" s="51" t="s">
        <v>48</v>
      </c>
      <c r="E28" s="51" t="s">
        <v>48</v>
      </c>
      <c r="F28" s="52"/>
    </row>
    <row r="29" spans="2:6" ht="12.75">
      <c r="B29" s="50" t="s">
        <v>49</v>
      </c>
      <c r="C29" s="51">
        <v>1</v>
      </c>
      <c r="D29" s="51">
        <v>1</v>
      </c>
      <c r="E29" s="51">
        <v>2</v>
      </c>
      <c r="F29" s="52"/>
    </row>
    <row r="30" spans="2:6" ht="12.75">
      <c r="B30" s="50" t="s">
        <v>50</v>
      </c>
      <c r="C30" s="51">
        <v>1</v>
      </c>
      <c r="D30" s="51">
        <v>1</v>
      </c>
      <c r="E30" s="51">
        <v>1</v>
      </c>
      <c r="F30" s="52"/>
    </row>
    <row r="31" spans="2:6" ht="12.75">
      <c r="B31" s="50" t="s">
        <v>51</v>
      </c>
      <c r="C31" s="51">
        <v>1</v>
      </c>
      <c r="D31" s="51">
        <v>1</v>
      </c>
      <c r="E31" s="51">
        <v>1</v>
      </c>
      <c r="F31" s="52"/>
    </row>
    <row r="32" spans="2:6" ht="12.75">
      <c r="B32" s="50" t="s">
        <v>52</v>
      </c>
      <c r="C32" s="51">
        <v>1</v>
      </c>
      <c r="D32" s="51">
        <v>1</v>
      </c>
      <c r="E32" s="51">
        <v>1</v>
      </c>
      <c r="F32" s="52"/>
    </row>
    <row r="33" spans="2:6" ht="12.75">
      <c r="B33" s="50" t="s">
        <v>53</v>
      </c>
      <c r="C33" s="51">
        <v>2</v>
      </c>
      <c r="D33" s="51">
        <v>2</v>
      </c>
      <c r="E33" s="51">
        <v>4</v>
      </c>
      <c r="F33" s="52"/>
    </row>
    <row r="34" spans="2:6" ht="12.75">
      <c r="B34" s="50" t="s">
        <v>54</v>
      </c>
      <c r="C34" s="51">
        <v>2</v>
      </c>
      <c r="D34" s="51">
        <v>2</v>
      </c>
      <c r="E34" s="51">
        <v>4</v>
      </c>
      <c r="F34" s="52"/>
    </row>
    <row r="35" spans="2:6" ht="12.75">
      <c r="B35" s="50" t="s">
        <v>55</v>
      </c>
      <c r="C35" s="51" t="s">
        <v>48</v>
      </c>
      <c r="D35" s="51" t="s">
        <v>48</v>
      </c>
      <c r="E35" s="51" t="s">
        <v>48</v>
      </c>
      <c r="F35" s="52"/>
    </row>
    <row r="36" spans="2:6" ht="12.75">
      <c r="B36" s="50" t="s">
        <v>56</v>
      </c>
      <c r="C36" s="51">
        <v>2</v>
      </c>
      <c r="D36" s="51">
        <v>2</v>
      </c>
      <c r="E36" s="51">
        <v>4</v>
      </c>
      <c r="F36" s="52"/>
    </row>
    <row r="37" spans="2:6" ht="12.75">
      <c r="B37" s="50" t="s">
        <v>57</v>
      </c>
      <c r="C37" s="51">
        <v>2</v>
      </c>
      <c r="D37" s="51">
        <v>2</v>
      </c>
      <c r="E37" s="51">
        <v>4</v>
      </c>
      <c r="F37" s="52"/>
    </row>
    <row r="38" spans="2:6" ht="12.75">
      <c r="B38" s="50" t="s">
        <v>58</v>
      </c>
      <c r="C38" s="51">
        <v>3</v>
      </c>
      <c r="D38" s="51">
        <v>2</v>
      </c>
      <c r="E38" s="51">
        <v>6</v>
      </c>
      <c r="F38" s="52"/>
    </row>
    <row r="39" spans="2:6" ht="12.75">
      <c r="B39" s="50" t="s">
        <v>59</v>
      </c>
      <c r="C39" s="51">
        <v>1</v>
      </c>
      <c r="D39" s="51">
        <v>1</v>
      </c>
      <c r="E39" s="51">
        <v>1</v>
      </c>
      <c r="F39" s="52"/>
    </row>
    <row r="40" spans="2:6" ht="12.75">
      <c r="B40" s="50" t="s">
        <v>60</v>
      </c>
      <c r="C40" s="51">
        <v>3</v>
      </c>
      <c r="D40" s="51">
        <v>2</v>
      </c>
      <c r="E40" s="51">
        <v>6</v>
      </c>
      <c r="F40" s="52"/>
    </row>
    <row r="41" spans="2:6" ht="12.75">
      <c r="B41" s="50" t="s">
        <v>61</v>
      </c>
      <c r="C41" s="51">
        <v>1</v>
      </c>
      <c r="D41" s="51">
        <v>1</v>
      </c>
      <c r="E41" s="51">
        <v>1</v>
      </c>
      <c r="F41" s="52"/>
    </row>
    <row r="42" spans="2:6" ht="12.75">
      <c r="B42" s="50" t="s">
        <v>62</v>
      </c>
      <c r="C42" s="51">
        <v>1</v>
      </c>
      <c r="D42" s="51">
        <v>1</v>
      </c>
      <c r="E42" s="51">
        <v>1</v>
      </c>
      <c r="F42" s="52"/>
    </row>
    <row r="43" spans="2:6" ht="12.75">
      <c r="B43" s="50" t="s">
        <v>63</v>
      </c>
      <c r="C43" s="51">
        <v>2</v>
      </c>
      <c r="D43" s="51">
        <v>2</v>
      </c>
      <c r="E43" s="51">
        <v>4</v>
      </c>
      <c r="F43" s="52"/>
    </row>
    <row r="44" spans="2:6" ht="12.75">
      <c r="B44" s="50" t="s">
        <v>64</v>
      </c>
      <c r="C44" s="51">
        <v>1</v>
      </c>
      <c r="D44" s="51">
        <v>1</v>
      </c>
      <c r="E44" s="51">
        <v>1</v>
      </c>
      <c r="F44" s="52"/>
    </row>
    <row r="45" spans="2:6" ht="12.75">
      <c r="B45" s="50" t="s">
        <v>65</v>
      </c>
      <c r="C45" s="51">
        <v>1</v>
      </c>
      <c r="D45" s="51">
        <v>1</v>
      </c>
      <c r="E45" s="51">
        <v>1</v>
      </c>
      <c r="F45" s="52"/>
    </row>
    <row r="46" spans="2:6" ht="12.75">
      <c r="B46" s="50" t="s">
        <v>66</v>
      </c>
      <c r="C46" s="51">
        <v>1</v>
      </c>
      <c r="D46" s="51">
        <v>1</v>
      </c>
      <c r="E46" s="51">
        <v>1</v>
      </c>
      <c r="F46" s="52"/>
    </row>
    <row r="47" spans="2:6" ht="12.75">
      <c r="B47" s="50" t="s">
        <v>67</v>
      </c>
      <c r="C47" s="51">
        <v>1</v>
      </c>
      <c r="D47" s="51">
        <v>1</v>
      </c>
      <c r="E47" s="51">
        <v>1</v>
      </c>
      <c r="F47" s="52"/>
    </row>
    <row r="48" spans="2:6" ht="12.75">
      <c r="B48" s="50" t="s">
        <v>68</v>
      </c>
      <c r="C48" s="51">
        <v>1</v>
      </c>
      <c r="D48" s="51">
        <v>1</v>
      </c>
      <c r="E48" s="51">
        <v>1</v>
      </c>
      <c r="F48" s="52"/>
    </row>
    <row r="49" spans="2:6" ht="12.75">
      <c r="B49" s="50" t="s">
        <v>69</v>
      </c>
      <c r="C49" s="51">
        <v>1</v>
      </c>
      <c r="D49" s="51">
        <v>1</v>
      </c>
      <c r="E49" s="51">
        <v>1</v>
      </c>
      <c r="F49" s="52"/>
    </row>
    <row r="50" spans="2:6" ht="12.75">
      <c r="B50" s="50" t="s">
        <v>70</v>
      </c>
      <c r="C50" s="51">
        <v>2</v>
      </c>
      <c r="D50" s="51">
        <v>2</v>
      </c>
      <c r="E50" s="51">
        <v>4</v>
      </c>
      <c r="F50" s="52"/>
    </row>
    <row r="51" spans="2:6" ht="12.75">
      <c r="B51" s="50" t="s">
        <v>71</v>
      </c>
      <c r="C51" s="51">
        <v>1</v>
      </c>
      <c r="D51" s="51">
        <v>1</v>
      </c>
      <c r="E51" s="51">
        <v>1</v>
      </c>
      <c r="F51" s="52"/>
    </row>
    <row r="52" spans="2:6" ht="12.75">
      <c r="B52" s="50" t="s">
        <v>72</v>
      </c>
      <c r="C52" s="51">
        <v>1</v>
      </c>
      <c r="D52" s="51">
        <v>1</v>
      </c>
      <c r="E52" s="51">
        <v>1</v>
      </c>
      <c r="F52" s="52"/>
    </row>
    <row r="53" spans="2:6" ht="12.75">
      <c r="B53" s="50" t="s">
        <v>73</v>
      </c>
      <c r="C53" s="51">
        <v>1</v>
      </c>
      <c r="D53" s="51">
        <v>1</v>
      </c>
      <c r="E53" s="51">
        <v>1</v>
      </c>
      <c r="F53" s="52"/>
    </row>
    <row r="54" spans="2:6" ht="12.75">
      <c r="B54" s="50" t="s">
        <v>74</v>
      </c>
      <c r="C54" s="51">
        <v>1</v>
      </c>
      <c r="D54" s="51">
        <v>1</v>
      </c>
      <c r="E54" s="51">
        <v>1</v>
      </c>
      <c r="F54" s="52"/>
    </row>
    <row r="55" spans="2:6" ht="12.75">
      <c r="B55" s="50" t="s">
        <v>75</v>
      </c>
      <c r="C55" s="51">
        <v>1</v>
      </c>
      <c r="D55" s="51">
        <v>1</v>
      </c>
      <c r="E55" s="51">
        <v>1</v>
      </c>
      <c r="F55" s="52"/>
    </row>
    <row r="56" spans="2:6" ht="12.75">
      <c r="B56" s="50" t="s">
        <v>76</v>
      </c>
      <c r="C56" s="51">
        <v>1</v>
      </c>
      <c r="D56" s="51">
        <v>1</v>
      </c>
      <c r="E56" s="51">
        <v>1</v>
      </c>
      <c r="F56" s="52"/>
    </row>
    <row r="57" spans="2:6" ht="12.75">
      <c r="B57" s="50" t="s">
        <v>77</v>
      </c>
      <c r="C57" s="51">
        <v>2</v>
      </c>
      <c r="D57" s="51">
        <v>2</v>
      </c>
      <c r="E57" s="51">
        <v>4</v>
      </c>
      <c r="F57" s="52"/>
    </row>
    <row r="58" spans="2:6" ht="12.75">
      <c r="B58" s="50" t="s">
        <v>78</v>
      </c>
      <c r="C58" s="51">
        <v>1</v>
      </c>
      <c r="D58" s="51">
        <v>1</v>
      </c>
      <c r="E58" s="51">
        <v>1</v>
      </c>
      <c r="F58" s="52"/>
    </row>
    <row r="59" spans="2:6" ht="12.75">
      <c r="B59" s="50" t="s">
        <v>79</v>
      </c>
      <c r="C59" s="51">
        <v>1</v>
      </c>
      <c r="D59" s="51">
        <v>1</v>
      </c>
      <c r="E59" s="51">
        <v>1</v>
      </c>
      <c r="F59" s="52"/>
    </row>
    <row r="60" spans="2:6" ht="12.75">
      <c r="B60" s="50" t="s">
        <v>80</v>
      </c>
      <c r="C60" s="51">
        <v>1</v>
      </c>
      <c r="D60" s="51">
        <v>1</v>
      </c>
      <c r="E60" s="51">
        <v>1</v>
      </c>
      <c r="F60" s="52"/>
    </row>
    <row r="61" spans="2:6" ht="12.75">
      <c r="B61" s="50" t="s">
        <v>81</v>
      </c>
      <c r="C61" s="51">
        <v>2</v>
      </c>
      <c r="D61" s="51">
        <v>2</v>
      </c>
      <c r="E61" s="51">
        <v>4</v>
      </c>
      <c r="F61" s="52"/>
    </row>
    <row r="62" spans="2:6" ht="12.75">
      <c r="B62" s="50" t="s">
        <v>82</v>
      </c>
      <c r="C62" s="51">
        <v>1</v>
      </c>
      <c r="D62" s="51">
        <v>1</v>
      </c>
      <c r="E62" s="51">
        <v>1</v>
      </c>
      <c r="F62" s="52"/>
    </row>
    <row r="63" spans="2:6" ht="12.75">
      <c r="B63" s="50" t="s">
        <v>83</v>
      </c>
      <c r="C63" s="51">
        <v>1</v>
      </c>
      <c r="D63" s="51">
        <v>1</v>
      </c>
      <c r="E63" s="51">
        <v>1</v>
      </c>
      <c r="F63" s="52"/>
    </row>
    <row r="64" spans="2:6" ht="12.75">
      <c r="B64" s="50" t="s">
        <v>84</v>
      </c>
      <c r="C64" s="51">
        <v>2</v>
      </c>
      <c r="D64" s="51">
        <v>2</v>
      </c>
      <c r="E64" s="51">
        <v>4</v>
      </c>
      <c r="F64" s="52"/>
    </row>
    <row r="65" spans="2:6" ht="12.75">
      <c r="B65" s="50" t="s">
        <v>85</v>
      </c>
      <c r="C65" s="51">
        <v>1</v>
      </c>
      <c r="D65" s="51">
        <v>1</v>
      </c>
      <c r="E65" s="51">
        <v>1</v>
      </c>
      <c r="F65" s="52"/>
    </row>
    <row r="66" spans="2:6" ht="12.75">
      <c r="B66" s="50" t="s">
        <v>86</v>
      </c>
      <c r="C66" s="51">
        <v>3</v>
      </c>
      <c r="D66" s="51">
        <v>2</v>
      </c>
      <c r="E66" s="51">
        <v>6</v>
      </c>
      <c r="F66" s="52"/>
    </row>
    <row r="67" spans="2:6" ht="12.75">
      <c r="B67" s="50" t="s">
        <v>87</v>
      </c>
      <c r="C67" s="51">
        <v>2</v>
      </c>
      <c r="D67" s="51">
        <v>2</v>
      </c>
      <c r="E67" s="51">
        <v>4</v>
      </c>
      <c r="F67" s="52"/>
    </row>
    <row r="68" spans="2:6" ht="12.75">
      <c r="B68" s="50" t="s">
        <v>88</v>
      </c>
      <c r="C68" s="51">
        <v>2</v>
      </c>
      <c r="D68" s="51">
        <v>2</v>
      </c>
      <c r="E68" s="51">
        <v>4</v>
      </c>
      <c r="F68" s="52"/>
    </row>
    <row r="69" spans="2:6" ht="12.75">
      <c r="B69" s="53" t="s">
        <v>89</v>
      </c>
      <c r="C69" s="54">
        <v>3</v>
      </c>
      <c r="D69" s="54">
        <v>2</v>
      </c>
      <c r="E69" s="54">
        <v>6</v>
      </c>
      <c r="F69" s="55"/>
    </row>
    <row r="70" spans="3:5" ht="12.75">
      <c r="C70" s="2"/>
      <c r="D70" s="2"/>
      <c r="E70" s="2"/>
    </row>
    <row r="71" spans="3:5" ht="12.75">
      <c r="C71" s="2"/>
      <c r="D71" s="2"/>
      <c r="E71" s="2"/>
    </row>
    <row r="72" spans="3:5" ht="12.75">
      <c r="C72" s="2"/>
      <c r="D72" s="2"/>
      <c r="E72" s="2"/>
    </row>
    <row r="73" spans="3:5" ht="12.75">
      <c r="C73" s="2"/>
      <c r="D73" s="2"/>
      <c r="E73" s="2"/>
    </row>
    <row r="74" spans="3:5" ht="12.75">
      <c r="C74" s="2"/>
      <c r="D74" s="2"/>
      <c r="E74" s="2"/>
    </row>
    <row r="75" spans="3:5" ht="12.75">
      <c r="C75" s="2"/>
      <c r="D75" s="2"/>
      <c r="E75" s="2"/>
    </row>
    <row r="76" spans="3:5" ht="12.75">
      <c r="C76" s="2"/>
      <c r="D76" s="2"/>
      <c r="E76" s="2"/>
    </row>
    <row r="77" spans="3:5" ht="12.75">
      <c r="C77" s="2"/>
      <c r="D77" s="2"/>
      <c r="E77" s="2"/>
    </row>
    <row r="78" spans="3:5" ht="12.75">
      <c r="C78" s="2"/>
      <c r="D78" s="2"/>
      <c r="E78" s="2"/>
    </row>
    <row r="79" spans="3:5" ht="12.75">
      <c r="C79" s="2"/>
      <c r="D79" s="2"/>
      <c r="E79" s="2"/>
    </row>
    <row r="80" spans="3:5" ht="12.75">
      <c r="C80" s="2"/>
      <c r="D80" s="2"/>
      <c r="E80" s="2"/>
    </row>
    <row r="81" spans="3:5" ht="12.75">
      <c r="C81" s="2"/>
      <c r="D81" s="2"/>
      <c r="E81" s="2"/>
    </row>
    <row r="82" spans="3:5" ht="12.75">
      <c r="C82" s="2"/>
      <c r="D82" s="2"/>
      <c r="E82" s="2"/>
    </row>
    <row r="83" spans="3:5" ht="12.75">
      <c r="C83" s="2"/>
      <c r="D83" s="2"/>
      <c r="E83" s="2"/>
    </row>
    <row r="84" spans="3:5" ht="12.75">
      <c r="C84" s="2"/>
      <c r="D84" s="2"/>
      <c r="E84" s="2"/>
    </row>
    <row r="85" spans="3:5" ht="12.75">
      <c r="C85" s="2"/>
      <c r="D85" s="2"/>
      <c r="E85" s="2"/>
    </row>
    <row r="86" spans="3:5" ht="12.75">
      <c r="C86" s="2"/>
      <c r="D86" s="2"/>
      <c r="E86" s="2"/>
    </row>
    <row r="87" spans="3:5" ht="12.75">
      <c r="C87" s="2"/>
      <c r="D87" s="2"/>
      <c r="E87" s="2"/>
    </row>
    <row r="88" spans="3:5" ht="12.75">
      <c r="C88" s="2"/>
      <c r="D88" s="2"/>
      <c r="E88" s="2"/>
    </row>
    <row r="89" spans="3:5" ht="12.75">
      <c r="C89" s="2"/>
      <c r="D89" s="2"/>
      <c r="E89" s="2"/>
    </row>
    <row r="90" spans="3:5" ht="12.75">
      <c r="C90" s="2"/>
      <c r="D90" s="2"/>
      <c r="E90" s="2"/>
    </row>
    <row r="91" spans="3:5" ht="12.75">
      <c r="C91" s="2"/>
      <c r="D91" s="2"/>
      <c r="E91" s="2"/>
    </row>
    <row r="92" spans="3:5" ht="12.75">
      <c r="C92" s="2"/>
      <c r="D92" s="2"/>
      <c r="E92" s="2"/>
    </row>
    <row r="93" spans="3:5" ht="12.75">
      <c r="C93" s="2"/>
      <c r="D93" s="2"/>
      <c r="E93" s="2"/>
    </row>
    <row r="94" spans="3:5" ht="12.75">
      <c r="C94" s="2"/>
      <c r="D94" s="2"/>
      <c r="E94" s="2"/>
    </row>
    <row r="95" spans="3:5" ht="12.75">
      <c r="C95" s="2"/>
      <c r="D95" s="2"/>
      <c r="E95" s="2"/>
    </row>
    <row r="96" spans="3:5" ht="12.75">
      <c r="C96" s="2"/>
      <c r="D96" s="2"/>
      <c r="E96" s="2"/>
    </row>
    <row r="97" spans="3:5" ht="12.75">
      <c r="C97" s="2"/>
      <c r="D97" s="2"/>
      <c r="E97" s="2"/>
    </row>
    <row r="98" spans="3:5" ht="12.75">
      <c r="C98" s="2"/>
      <c r="D98" s="2"/>
      <c r="E98" s="2"/>
    </row>
    <row r="99" spans="3:5" ht="12.75">
      <c r="C99" s="2"/>
      <c r="D99" s="2"/>
      <c r="E99" s="2"/>
    </row>
    <row r="100" spans="3:5" ht="12.75">
      <c r="C100" s="2"/>
      <c r="D100" s="2"/>
      <c r="E100" s="2"/>
    </row>
    <row r="101" spans="3:5" ht="12.75">
      <c r="C101" s="2"/>
      <c r="D101" s="2"/>
      <c r="E101" s="2"/>
    </row>
    <row r="102" spans="3:5" ht="12.75">
      <c r="C102" s="2"/>
      <c r="D102" s="2"/>
      <c r="E102" s="2"/>
    </row>
    <row r="103" spans="3:5" ht="12.75">
      <c r="C103" s="2"/>
      <c r="D103" s="2"/>
      <c r="E103" s="2"/>
    </row>
    <row r="104" spans="3:5" ht="12.75">
      <c r="C104" s="2"/>
      <c r="D104" s="2"/>
      <c r="E104" s="2"/>
    </row>
    <row r="105" spans="3:5" ht="12.75">
      <c r="C105" s="2"/>
      <c r="D105" s="2"/>
      <c r="E105" s="2"/>
    </row>
    <row r="106" spans="3:5" ht="12.75">
      <c r="C106" s="2"/>
      <c r="D106" s="2"/>
      <c r="E106" s="2"/>
    </row>
    <row r="107" spans="3:5" ht="12.75">
      <c r="C107" s="2"/>
      <c r="D107" s="2"/>
      <c r="E107" s="2"/>
    </row>
    <row r="108" spans="3:5" ht="12.75">
      <c r="C108" s="2"/>
      <c r="D108" s="2"/>
      <c r="E108" s="2"/>
    </row>
    <row r="109" spans="3:5" ht="12.75">
      <c r="C109" s="2"/>
      <c r="D109" s="2"/>
      <c r="E109" s="2"/>
    </row>
    <row r="110" spans="3:5" ht="12.75">
      <c r="C110" s="2"/>
      <c r="D110" s="2"/>
      <c r="E110" s="2"/>
    </row>
    <row r="111" spans="3:5" ht="12.75">
      <c r="C111" s="2"/>
      <c r="D111" s="2"/>
      <c r="E111" s="2"/>
    </row>
    <row r="112" spans="3:5" ht="12.75">
      <c r="C112" s="2"/>
      <c r="D112" s="2"/>
      <c r="E112" s="2"/>
    </row>
    <row r="113" spans="3:5" ht="12.75">
      <c r="C113" s="2"/>
      <c r="D113" s="2"/>
      <c r="E113" s="2"/>
    </row>
    <row r="114" spans="3:5" ht="12.75">
      <c r="C114" s="2"/>
      <c r="D114" s="2"/>
      <c r="E114" s="2"/>
    </row>
    <row r="115" spans="3:5" ht="12.75">
      <c r="C115" s="2"/>
      <c r="D115" s="2"/>
      <c r="E115" s="2"/>
    </row>
    <row r="116" spans="3:5" ht="12.75">
      <c r="C116" s="2"/>
      <c r="D116" s="2"/>
      <c r="E116" s="2"/>
    </row>
    <row r="117" spans="3:5" ht="12.75">
      <c r="C117" s="2"/>
      <c r="D117" s="2"/>
      <c r="E117" s="2"/>
    </row>
    <row r="118" spans="3:5" ht="12.75">
      <c r="C118" s="2"/>
      <c r="D118" s="2"/>
      <c r="E118" s="2"/>
    </row>
    <row r="119" spans="3:5" ht="12.75">
      <c r="C119" s="2"/>
      <c r="D119" s="2"/>
      <c r="E119" s="2"/>
    </row>
    <row r="120" spans="3:5" ht="12.75">
      <c r="C120" s="2"/>
      <c r="D120" s="2"/>
      <c r="E120" s="2"/>
    </row>
    <row r="121" spans="3:5" ht="12.75">
      <c r="C121" s="2"/>
      <c r="D121" s="2"/>
      <c r="E121" s="2"/>
    </row>
    <row r="122" spans="3:5" ht="12.75">
      <c r="C122" s="2"/>
      <c r="D122" s="2"/>
      <c r="E122" s="2"/>
    </row>
    <row r="123" spans="3:5" ht="12.75">
      <c r="C123" s="2"/>
      <c r="D123" s="2"/>
      <c r="E123" s="2"/>
    </row>
    <row r="124" spans="3:5" ht="12.75">
      <c r="C124" s="2"/>
      <c r="D124" s="2"/>
      <c r="E124" s="2"/>
    </row>
    <row r="125" spans="3:5" ht="12.75">
      <c r="C125" s="2"/>
      <c r="D125" s="2"/>
      <c r="E125" s="2"/>
    </row>
    <row r="126" spans="3:5" ht="12.75">
      <c r="C126" s="2"/>
      <c r="D126" s="2"/>
      <c r="E126" s="2"/>
    </row>
    <row r="127" spans="3:5" ht="12.75">
      <c r="C127" s="2"/>
      <c r="D127" s="2"/>
      <c r="E127" s="2"/>
    </row>
    <row r="128" spans="3:5" ht="12.75">
      <c r="C128" s="2"/>
      <c r="D128" s="2"/>
      <c r="E128" s="2"/>
    </row>
    <row r="129" spans="3:5" ht="12.75">
      <c r="C129" s="2"/>
      <c r="D129" s="2"/>
      <c r="E129" s="2"/>
    </row>
    <row r="130" spans="3:5" ht="12.75">
      <c r="C130" s="2"/>
      <c r="D130" s="2"/>
      <c r="E130" s="2"/>
    </row>
    <row r="131" spans="3:5" ht="12.75">
      <c r="C131" s="2"/>
      <c r="D131" s="2"/>
      <c r="E131" s="2"/>
    </row>
    <row r="132" spans="3:5" ht="12.75">
      <c r="C132" s="2"/>
      <c r="D132" s="2"/>
      <c r="E132" s="2"/>
    </row>
    <row r="133" spans="3:5" ht="12.75">
      <c r="C133" s="2"/>
      <c r="D133" s="2"/>
      <c r="E133" s="2"/>
    </row>
    <row r="134" spans="3:5" ht="12.75">
      <c r="C134" s="2"/>
      <c r="D134" s="2"/>
      <c r="E134" s="2"/>
    </row>
    <row r="135" spans="3:5" ht="12.75">
      <c r="C135" s="2"/>
      <c r="D135" s="2"/>
      <c r="E135" s="2"/>
    </row>
    <row r="136" spans="3:5" ht="12.75">
      <c r="C136" s="2"/>
      <c r="D136" s="2"/>
      <c r="E136" s="2"/>
    </row>
    <row r="137" spans="3:5" ht="12.75">
      <c r="C137" s="2"/>
      <c r="D137" s="2"/>
      <c r="E137" s="2"/>
    </row>
    <row r="138" spans="3:5" ht="12.75">
      <c r="C138" s="2"/>
      <c r="D138" s="2"/>
      <c r="E138" s="2"/>
    </row>
    <row r="139" spans="3:5" ht="12.75">
      <c r="C139" s="2"/>
      <c r="D139" s="2"/>
      <c r="E139" s="2"/>
    </row>
    <row r="140" spans="3:5" ht="12.75">
      <c r="C140" s="2"/>
      <c r="D140" s="2"/>
      <c r="E140" s="2"/>
    </row>
    <row r="141" spans="3:5" ht="12.75">
      <c r="C141" s="2"/>
      <c r="D141" s="2"/>
      <c r="E141" s="2"/>
    </row>
    <row r="142" spans="3:5" ht="12.75">
      <c r="C142" s="2"/>
      <c r="D142" s="2"/>
      <c r="E142" s="2"/>
    </row>
    <row r="143" spans="3:5" ht="12.75">
      <c r="C143" s="2"/>
      <c r="D143" s="2"/>
      <c r="E143" s="2"/>
    </row>
    <row r="144" spans="3:5" ht="12.75">
      <c r="C144" s="2"/>
      <c r="D144" s="2"/>
      <c r="E144" s="2"/>
    </row>
    <row r="145" spans="3:5" ht="12.75">
      <c r="C145" s="2"/>
      <c r="D145" s="2"/>
      <c r="E145" s="2"/>
    </row>
    <row r="146" spans="3:5" ht="12.75">
      <c r="C146" s="2"/>
      <c r="D146" s="2"/>
      <c r="E146" s="2"/>
    </row>
    <row r="147" spans="3:5" ht="12.75">
      <c r="C147" s="2"/>
      <c r="D147" s="2"/>
      <c r="E147" s="2"/>
    </row>
    <row r="148" spans="3:5" ht="12.75">
      <c r="C148" s="2"/>
      <c r="D148" s="2"/>
      <c r="E148" s="2"/>
    </row>
    <row r="149" spans="3:5" ht="12.75">
      <c r="C149" s="2"/>
      <c r="D149" s="2"/>
      <c r="E149" s="2"/>
    </row>
    <row r="150" spans="3:5" ht="12.75">
      <c r="C150" s="2"/>
      <c r="D150" s="2"/>
      <c r="E150" s="2"/>
    </row>
    <row r="151" spans="3:5" ht="12.75">
      <c r="C151" s="2"/>
      <c r="D151" s="2"/>
      <c r="E151" s="2"/>
    </row>
    <row r="152" spans="3:5" ht="12.75">
      <c r="C152" s="2"/>
      <c r="D152" s="2"/>
      <c r="E152" s="2"/>
    </row>
    <row r="153" spans="3:5" ht="12.75">
      <c r="C153" s="2"/>
      <c r="D153" s="2"/>
      <c r="E153" s="2"/>
    </row>
    <row r="154" spans="3:5" ht="12.75">
      <c r="C154" s="2"/>
      <c r="D154" s="2"/>
      <c r="E154" s="2"/>
    </row>
    <row r="155" spans="3:5" ht="12.75">
      <c r="C155" s="2"/>
      <c r="D155" s="2"/>
      <c r="E155" s="2"/>
    </row>
    <row r="156" spans="3:5" ht="12.75">
      <c r="C156" s="2"/>
      <c r="D156" s="2"/>
      <c r="E156" s="2"/>
    </row>
    <row r="157" spans="3:5" ht="12.75">
      <c r="C157" s="2"/>
      <c r="D157" s="2"/>
      <c r="E157" s="2"/>
    </row>
    <row r="158" spans="3:5" ht="12.75">
      <c r="C158" s="2"/>
      <c r="D158" s="2"/>
      <c r="E158" s="2"/>
    </row>
    <row r="159" spans="3:5" ht="12.75">
      <c r="C159" s="2"/>
      <c r="D159" s="2"/>
      <c r="E159" s="2"/>
    </row>
    <row r="160" spans="3:5" ht="12.75">
      <c r="C160" s="2"/>
      <c r="D160" s="2"/>
      <c r="E160" s="2"/>
    </row>
    <row r="161" spans="3:5" ht="12.75">
      <c r="C161" s="2"/>
      <c r="D161" s="2"/>
      <c r="E161" s="2"/>
    </row>
    <row r="162" spans="3:5" ht="12.75">
      <c r="C162" s="2"/>
      <c r="D162" s="2"/>
      <c r="E162" s="2"/>
    </row>
    <row r="163" spans="3:5" ht="12.75">
      <c r="C163" s="2"/>
      <c r="D163" s="2"/>
      <c r="E163" s="2"/>
    </row>
    <row r="164" spans="3:5" ht="12.75">
      <c r="C164" s="2"/>
      <c r="D164" s="2"/>
      <c r="E164" s="2"/>
    </row>
    <row r="165" spans="3:5" ht="12.75">
      <c r="C165" s="2"/>
      <c r="D165" s="2"/>
      <c r="E165" s="2"/>
    </row>
    <row r="166" spans="3:5" ht="12.75">
      <c r="C166" s="2"/>
      <c r="D166" s="2"/>
      <c r="E166" s="2"/>
    </row>
    <row r="167" spans="3:5" ht="12.75">
      <c r="C167" s="2"/>
      <c r="D167" s="2"/>
      <c r="E167" s="2"/>
    </row>
    <row r="168" spans="3:5" ht="12.75">
      <c r="C168" s="2"/>
      <c r="D168" s="2"/>
      <c r="E168" s="2"/>
    </row>
    <row r="169" spans="3:5" ht="12.75">
      <c r="C169" s="2"/>
      <c r="D169" s="2"/>
      <c r="E169" s="2"/>
    </row>
    <row r="170" spans="3:5" ht="12.75">
      <c r="C170" s="2"/>
      <c r="D170" s="2"/>
      <c r="E170" s="2"/>
    </row>
    <row r="171" spans="3:5" ht="12.75">
      <c r="C171" s="2"/>
      <c r="D171" s="2"/>
      <c r="E171" s="2"/>
    </row>
    <row r="172" spans="3:5" ht="12.75">
      <c r="C172" s="2"/>
      <c r="D172" s="2"/>
      <c r="E172" s="2"/>
    </row>
    <row r="173" spans="3:5" ht="12.75">
      <c r="C173" s="2"/>
      <c r="D173" s="2"/>
      <c r="E173" s="2"/>
    </row>
    <row r="174" spans="3:5" ht="12.75">
      <c r="C174" s="2"/>
      <c r="D174" s="2"/>
      <c r="E174" s="2"/>
    </row>
    <row r="175" spans="3:5" ht="12.75">
      <c r="C175" s="2"/>
      <c r="D175" s="2"/>
      <c r="E175" s="2"/>
    </row>
    <row r="176" spans="3:5" ht="12.75">
      <c r="C176" s="2"/>
      <c r="D176" s="2"/>
      <c r="E176" s="2"/>
    </row>
    <row r="177" spans="3:5" ht="12.75">
      <c r="C177" s="2"/>
      <c r="D177" s="2"/>
      <c r="E177" s="2"/>
    </row>
    <row r="178" spans="3:5" ht="12.75">
      <c r="C178" s="2"/>
      <c r="D178" s="2"/>
      <c r="E178" s="2"/>
    </row>
    <row r="179" spans="3:5" ht="12.75">
      <c r="C179" s="2"/>
      <c r="D179" s="2"/>
      <c r="E179" s="2"/>
    </row>
    <row r="180" spans="3:5" ht="12.75">
      <c r="C180" s="2"/>
      <c r="D180" s="2"/>
      <c r="E180" s="2"/>
    </row>
    <row r="181" spans="3:5" ht="12.75">
      <c r="C181" s="2"/>
      <c r="D181" s="2"/>
      <c r="E181" s="2"/>
    </row>
    <row r="182" spans="3:5" ht="12.75">
      <c r="C182" s="2"/>
      <c r="D182" s="2"/>
      <c r="E182" s="2"/>
    </row>
    <row r="183" spans="3:5" ht="12.75">
      <c r="C183" s="2"/>
      <c r="D183" s="2"/>
      <c r="E183" s="2"/>
    </row>
    <row r="184" spans="3:5" ht="12.75">
      <c r="C184" s="2"/>
      <c r="D184" s="2"/>
      <c r="E184" s="2"/>
    </row>
    <row r="185" spans="3:5" ht="12.75">
      <c r="C185" s="2"/>
      <c r="D185" s="2"/>
      <c r="E185" s="2"/>
    </row>
    <row r="186" spans="3:5" ht="12.75">
      <c r="C186" s="2"/>
      <c r="D186" s="2"/>
      <c r="E186" s="2"/>
    </row>
    <row r="187" spans="3:5" ht="12.75">
      <c r="C187" s="2"/>
      <c r="D187" s="2"/>
      <c r="E187" s="2"/>
    </row>
    <row r="188" spans="3:5" ht="12.75">
      <c r="C188" s="2"/>
      <c r="D188" s="2"/>
      <c r="E188" s="2"/>
    </row>
    <row r="189" spans="3:5" ht="12.75">
      <c r="C189" s="2"/>
      <c r="D189" s="2"/>
      <c r="E189" s="2"/>
    </row>
    <row r="190" spans="3:5" ht="12.75">
      <c r="C190" s="2"/>
      <c r="D190" s="2"/>
      <c r="E190" s="2"/>
    </row>
    <row r="191" spans="3:5" ht="12.75">
      <c r="C191" s="2"/>
      <c r="D191" s="2"/>
      <c r="E191" s="2"/>
    </row>
    <row r="192" spans="3:5" ht="12.75">
      <c r="C192" s="2"/>
      <c r="D192" s="2"/>
      <c r="E192" s="2"/>
    </row>
    <row r="193" spans="3:5" ht="12.75">
      <c r="C193" s="2"/>
      <c r="D193" s="2"/>
      <c r="E193" s="2"/>
    </row>
    <row r="194" spans="3:5" ht="12.75">
      <c r="C194" s="2"/>
      <c r="D194" s="2"/>
      <c r="E194" s="2"/>
    </row>
    <row r="195" spans="3:5" ht="12.75">
      <c r="C195" s="2"/>
      <c r="D195" s="2"/>
      <c r="E195" s="2"/>
    </row>
    <row r="196" spans="3:5" ht="12.75">
      <c r="C196" s="2"/>
      <c r="D196" s="2"/>
      <c r="E196" s="2"/>
    </row>
    <row r="197" spans="3:5" ht="12.75">
      <c r="C197" s="2"/>
      <c r="D197" s="2"/>
      <c r="E197" s="2"/>
    </row>
  </sheetData>
  <sheetProtection selectLockedCells="1" selectUnlockedCells="1"/>
  <mergeCells count="11">
    <mergeCell ref="A1:F1"/>
    <mergeCell ref="A2:F2"/>
    <mergeCell ref="A4:F4"/>
    <mergeCell ref="A10:F10"/>
    <mergeCell ref="A11:F11"/>
    <mergeCell ref="A12:F12"/>
    <mergeCell ref="A13:F13"/>
    <mergeCell ref="A14:F14"/>
    <mergeCell ref="A15:F15"/>
    <mergeCell ref="A16:F16"/>
    <mergeCell ref="A17:F17"/>
  </mergeCells>
  <conditionalFormatting sqref="E19 E70:E73">
    <cfRule type="cellIs" priority="1" dxfId="0" operator="between" stopIfTrue="1">
      <formula>17</formula>
      <formula>25</formula>
    </cfRule>
    <cfRule type="cellIs" priority="2" dxfId="0" operator="between" stopIfTrue="1">
      <formula>9</formula>
      <formula>16</formula>
    </cfRule>
    <cfRule type="cellIs" priority="3" dxfId="0" operator="between" stopIfTrue="1">
      <formula>0.2</formula>
      <formula>8</formula>
    </cfRule>
  </conditionalFormatting>
  <hyperlinks>
    <hyperlink ref="H2" location="'Indice Schede'!A1" display="Torna all'indice"/>
    <hyperlink ref="H4" location="'Misure riduzione del rischio'!A1" display="Vai alle Misure riduzione rischio"/>
    <hyperlink ref="A15" r:id="rId1" display="comune.pescopennataro@pec.leonet.it"/>
  </hyperlinks>
  <printOptions/>
  <pageMargins left="0.7" right="0.7" top="0.75" bottom="0.75" header="0.5118055555555555" footer="0.5118055555555555"/>
  <pageSetup fitToHeight="0" fitToWidth="1" horizontalDpi="300" verticalDpi="300" orientation="portrait" paperSize="9"/>
  <drawing r:id="rId2"/>
</worksheet>
</file>

<file path=xl/worksheets/sheet20.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Schede'!B28,"non utilizzata")</f>
        <v>17</v>
      </c>
      <c r="D2" s="64" t="s">
        <v>132</v>
      </c>
      <c r="E2" s="64"/>
      <c r="F2" s="100" t="s">
        <v>133</v>
      </c>
      <c r="H2" s="1" t="s">
        <v>133</v>
      </c>
    </row>
    <row r="3" spans="1:8" ht="45" customHeight="1">
      <c r="A3" s="66" t="s">
        <v>223</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180</v>
      </c>
      <c r="G22" s="79" t="s">
        <v>139</v>
      </c>
      <c r="H22" s="1" t="s">
        <v>140</v>
      </c>
    </row>
    <row r="23" spans="1:8" ht="30" customHeight="1">
      <c r="A23" s="88" t="s">
        <v>145</v>
      </c>
      <c r="B23" s="89">
        <f>VLOOKUP(B22,G31:H36,2,0)</f>
        <v>3</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6</v>
      </c>
    </row>
    <row r="45" spans="1:2" ht="30" customHeight="1">
      <c r="A45" s="102"/>
      <c r="B45" s="103"/>
    </row>
    <row r="46" spans="1:2" ht="30" customHeight="1">
      <c r="A46" s="67" t="s">
        <v>196</v>
      </c>
      <c r="B46" s="67"/>
    </row>
    <row r="47" spans="1:2" ht="84" customHeight="1">
      <c r="A47" s="99" t="s">
        <v>104</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1.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Schede'!B29,"non utilizzata")</f>
        <v>18</v>
      </c>
      <c r="D2" s="64" t="s">
        <v>132</v>
      </c>
      <c r="E2" s="64"/>
      <c r="F2" s="100" t="s">
        <v>133</v>
      </c>
      <c r="H2" s="1" t="s">
        <v>133</v>
      </c>
    </row>
    <row r="3" spans="1:8" ht="45" customHeight="1">
      <c r="A3" s="66" t="s">
        <v>224</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194</v>
      </c>
      <c r="G29" s="92" t="s">
        <v>175</v>
      </c>
      <c r="H29" s="1">
        <v>5</v>
      </c>
    </row>
    <row r="30" spans="1:2" ht="30" customHeight="1">
      <c r="A30" s="88" t="s">
        <v>145</v>
      </c>
      <c r="B30" s="89">
        <f>VLOOKUP(B29,G38:H43,2,0)</f>
        <v>5</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81" customHeight="1">
      <c r="A47" s="99" t="s">
        <v>105</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2.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Schede'!B30,"non utilizzata")</f>
        <v>19</v>
      </c>
      <c r="D2" s="64" t="s">
        <v>132</v>
      </c>
      <c r="E2" s="64"/>
      <c r="F2" s="100" t="s">
        <v>133</v>
      </c>
      <c r="H2" s="1" t="s">
        <v>133</v>
      </c>
    </row>
    <row r="3" spans="1:8" ht="45" customHeight="1">
      <c r="A3" s="66" t="s">
        <v>225</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6</v>
      </c>
    </row>
    <row r="45" spans="1:2" ht="30" customHeight="1">
      <c r="A45" s="102"/>
      <c r="B45" s="103"/>
    </row>
    <row r="46" spans="1:2" ht="30" customHeight="1">
      <c r="A46" s="67" t="s">
        <v>196</v>
      </c>
      <c r="B46" s="67"/>
    </row>
    <row r="47" spans="1:2" ht="40.5" customHeight="1">
      <c r="A47" s="99" t="s">
        <v>106</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3.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Schede'!B31,"non utilizzata")</f>
        <v>20</v>
      </c>
      <c r="D2" s="64" t="s">
        <v>132</v>
      </c>
      <c r="E2" s="64"/>
      <c r="F2" s="100" t="s">
        <v>133</v>
      </c>
      <c r="H2" s="1" t="s">
        <v>133</v>
      </c>
    </row>
    <row r="3" spans="1:8" ht="45" customHeight="1">
      <c r="A3" s="66" t="s">
        <v>226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180</v>
      </c>
      <c r="G22" s="79" t="s">
        <v>139</v>
      </c>
      <c r="H22" s="1" t="s">
        <v>140</v>
      </c>
    </row>
    <row r="23" spans="1:8" ht="30" customHeight="1">
      <c r="A23" s="88" t="s">
        <v>145</v>
      </c>
      <c r="B23" s="89">
        <f>VLOOKUP(B22,G31:H36,2,0)</f>
        <v>3</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40.5" customHeight="1">
      <c r="A47" s="99" t="s">
        <v>106</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4.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Schede'!B32,"non utilizzata")</f>
        <v>21</v>
      </c>
      <c r="D2" s="64" t="s">
        <v>132</v>
      </c>
      <c r="E2" s="64"/>
      <c r="F2" s="100" t="s">
        <v>133</v>
      </c>
      <c r="H2" s="1" t="s">
        <v>133</v>
      </c>
    </row>
    <row r="3" spans="1:8" ht="45" customHeight="1">
      <c r="A3" s="66" t="s">
        <v>227</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184</v>
      </c>
      <c r="G22" s="79" t="s">
        <v>139</v>
      </c>
      <c r="H22" s="1" t="s">
        <v>140</v>
      </c>
    </row>
    <row r="23" spans="1:8" ht="30" customHeight="1">
      <c r="A23" s="88" t="s">
        <v>145</v>
      </c>
      <c r="B23" s="89">
        <f>VLOOKUP(B22,G31:H36,2,0)</f>
        <v>5</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6" customHeight="1">
      <c r="A47" s="99" t="s">
        <v>107</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Schede'!B33,"non utilizzata")</f>
        <v>22</v>
      </c>
      <c r="D2" s="64" t="s">
        <v>132</v>
      </c>
      <c r="E2" s="64"/>
      <c r="F2" s="100" t="s">
        <v>133</v>
      </c>
      <c r="H2" s="1" t="s">
        <v>133</v>
      </c>
    </row>
    <row r="3" spans="1:8" ht="45" customHeight="1">
      <c r="A3" s="66" t="s">
        <v>228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54.75" customHeight="1">
      <c r="A47" s="99" t="s">
        <v>108</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6.xml><?xml version="1.0" encoding="utf-8"?>
<worksheet xmlns="http://schemas.openxmlformats.org/spreadsheetml/2006/main" xmlns:r="http://schemas.openxmlformats.org/officeDocument/2006/relationships">
  <dimension ref="A2:H61"/>
  <sheetViews>
    <sheetView zoomScaleSheetLayoutView="100" workbookViewId="0" topLeftCell="A43">
      <selection activeCell="A47" sqref="A47"/>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Schede'!B34,"non utilizzata")</f>
        <v>23</v>
      </c>
      <c r="D2" s="64" t="s">
        <v>132</v>
      </c>
      <c r="E2" s="64"/>
      <c r="F2" s="100" t="s">
        <v>133</v>
      </c>
      <c r="H2" s="1" t="s">
        <v>133</v>
      </c>
    </row>
    <row r="3" spans="1:8" ht="45" customHeight="1">
      <c r="A3" s="66" t="s">
        <v>229</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84" customHeight="1">
      <c r="A47" s="104" t="s">
        <v>230</v>
      </c>
      <c r="B47" s="104"/>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7.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Schede'!B35,"non utilizzata")</f>
        <v>24</v>
      </c>
      <c r="D2" s="64" t="s">
        <v>132</v>
      </c>
      <c r="E2" s="64"/>
      <c r="F2" s="100" t="s">
        <v>133</v>
      </c>
      <c r="H2" s="1" t="s">
        <v>133</v>
      </c>
    </row>
    <row r="3" spans="1:8" ht="45" customHeight="1">
      <c r="A3" s="66" t="s">
        <v>231</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7.5" customHeight="1">
      <c r="A47" s="99" t="s">
        <v>232</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8.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Schede'!B36,"non utilizzata")</f>
        <v>25</v>
      </c>
      <c r="D2" s="64" t="s">
        <v>132</v>
      </c>
      <c r="E2" s="64"/>
      <c r="F2" s="100" t="s">
        <v>133</v>
      </c>
      <c r="H2" s="1" t="s">
        <v>133</v>
      </c>
    </row>
    <row r="3" spans="1:8" ht="45" customHeight="1">
      <c r="A3" s="66" t="s">
        <v>233</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5.25" customHeight="1">
      <c r="A47" s="99" t="s">
        <v>234</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29.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Schede'!B37,"non utilizzata")</f>
        <v>26</v>
      </c>
      <c r="D2" s="64" t="s">
        <v>132</v>
      </c>
      <c r="E2" s="64"/>
      <c r="F2" s="100" t="s">
        <v>133</v>
      </c>
      <c r="H2" s="1" t="s">
        <v>133</v>
      </c>
    </row>
    <row r="3" spans="1:8" ht="45" customHeight="1">
      <c r="A3" s="66" t="s">
        <v>235</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5.25" customHeight="1">
      <c r="A47" s="99" t="s">
        <v>110</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1:E144"/>
  <sheetViews>
    <sheetView zoomScaleSheetLayoutView="100" workbookViewId="0" topLeftCell="B37">
      <selection activeCell="B8" sqref="B8"/>
    </sheetView>
  </sheetViews>
  <sheetFormatPr defaultColWidth="9.140625" defaultRowHeight="12.75"/>
  <cols>
    <col min="1" max="1" width="4.7109375" style="1" customWidth="1"/>
    <col min="2" max="2" width="70.00390625" style="56" customWidth="1"/>
    <col min="3" max="3" width="101.28125" style="57" customWidth="1"/>
    <col min="4" max="4" width="2.140625" style="1" customWidth="1"/>
    <col min="5" max="5" width="23.8515625" style="1" customWidth="1"/>
    <col min="6" max="6" width="44.140625" style="1" customWidth="1"/>
    <col min="7" max="7" width="43.140625" style="1" customWidth="1"/>
    <col min="8" max="8" width="42.00390625" style="1" customWidth="1"/>
    <col min="9" max="9" width="44.421875" style="1" customWidth="1"/>
    <col min="10" max="10" width="42.8515625" style="1" customWidth="1"/>
    <col min="11" max="11" width="70.421875" style="1" customWidth="1"/>
    <col min="12" max="12" width="50.140625" style="1" customWidth="1"/>
    <col min="13" max="13" width="71.7109375" style="1" customWidth="1"/>
    <col min="14" max="14" width="38.8515625" style="1" customWidth="1"/>
    <col min="15" max="15" width="23.57421875" style="1" customWidth="1"/>
    <col min="16" max="16" width="24.421875" style="1" customWidth="1"/>
    <col min="17" max="17" width="30.28125" style="1" customWidth="1"/>
    <col min="18" max="18" width="47.140625" style="1" customWidth="1"/>
    <col min="19" max="19" width="21.140625" style="1" customWidth="1"/>
    <col min="20" max="20" width="30.8515625" style="1" customWidth="1"/>
    <col min="21" max="21" width="44.421875" style="1" customWidth="1"/>
    <col min="22" max="22" width="31.421875" style="1" customWidth="1"/>
    <col min="23" max="23" width="26.7109375" style="1" customWidth="1"/>
    <col min="24" max="24" width="25.140625" style="1" customWidth="1"/>
    <col min="25" max="25" width="38.00390625" style="1" customWidth="1"/>
    <col min="26" max="26" width="34.7109375" style="1" customWidth="1"/>
    <col min="27" max="27" width="24.7109375" style="1" customWidth="1"/>
    <col min="28" max="28" width="22.28125" style="1" customWidth="1"/>
    <col min="29" max="29" width="45.140625" style="1" customWidth="1"/>
    <col min="30" max="30" width="39.421875" style="1" customWidth="1"/>
    <col min="31" max="31" width="74.28125" style="1" customWidth="1"/>
    <col min="32" max="32" width="72.421875" style="1" customWidth="1"/>
    <col min="33" max="33" width="53.421875" style="1" customWidth="1"/>
    <col min="34" max="34" width="22.28125" style="1" customWidth="1"/>
    <col min="35" max="35" width="26.8515625" style="1" customWidth="1"/>
    <col min="36" max="36" width="32.28125" style="1" customWidth="1"/>
    <col min="37" max="37" width="32.57421875" style="1" customWidth="1"/>
    <col min="38" max="38" width="37.8515625" style="1" customWidth="1"/>
    <col min="39" max="39" width="37.140625" style="1" customWidth="1"/>
    <col min="40" max="40" width="23.8515625" style="1" customWidth="1"/>
    <col min="41" max="41" width="32.28125" style="1" customWidth="1"/>
    <col min="42" max="16384" width="8.7109375" style="1" customWidth="1"/>
  </cols>
  <sheetData>
    <row r="1" spans="2:3" s="27" customFormat="1" ht="12.75">
      <c r="B1" s="56"/>
      <c r="C1" s="57"/>
    </row>
    <row r="2" spans="2:3" s="27" customFormat="1" ht="36.75" customHeight="1">
      <c r="B2" s="56"/>
      <c r="C2" s="57"/>
    </row>
    <row r="3" spans="2:5" s="27" customFormat="1" ht="51.75" customHeight="1">
      <c r="B3" s="56"/>
      <c r="C3" s="57"/>
      <c r="E3" s="6" t="s">
        <v>25</v>
      </c>
    </row>
    <row r="4" spans="2:5" s="27" customFormat="1" ht="6.75" customHeight="1">
      <c r="B4" s="56"/>
      <c r="C4" s="57"/>
      <c r="E4" s="32"/>
    </row>
    <row r="5" spans="2:5" s="27" customFormat="1" ht="48" customHeight="1">
      <c r="B5" s="58" t="s">
        <v>35</v>
      </c>
      <c r="C5" s="58" t="s">
        <v>90</v>
      </c>
      <c r="E5" s="6" t="s">
        <v>91</v>
      </c>
    </row>
    <row r="6" spans="2:4" s="27" customFormat="1" ht="12.75">
      <c r="B6" s="47" t="s">
        <v>21</v>
      </c>
      <c r="C6" s="48" t="s">
        <v>22</v>
      </c>
      <c r="D6" s="49"/>
    </row>
    <row r="7" spans="2:4" s="27" customFormat="1" ht="12.75">
      <c r="B7" s="50" t="s">
        <v>39</v>
      </c>
      <c r="C7" s="51" t="s">
        <v>39</v>
      </c>
      <c r="D7" s="52"/>
    </row>
    <row r="8" spans="2:4" s="27" customFormat="1" ht="12.75">
      <c r="B8" s="50" t="s">
        <v>48</v>
      </c>
      <c r="C8" s="51" t="s">
        <v>48</v>
      </c>
      <c r="D8" s="52"/>
    </row>
    <row r="9" spans="2:4" s="27" customFormat="1" ht="12.75">
      <c r="B9" s="50" t="s">
        <v>41</v>
      </c>
      <c r="C9" s="51" t="s">
        <v>92</v>
      </c>
      <c r="D9" s="52"/>
    </row>
    <row r="10" spans="2:4" s="27" customFormat="1" ht="12.75">
      <c r="B10" s="50" t="s">
        <v>42</v>
      </c>
      <c r="C10" s="51" t="s">
        <v>93</v>
      </c>
      <c r="D10" s="52"/>
    </row>
    <row r="11" spans="2:4" s="27" customFormat="1" ht="12.75">
      <c r="B11" s="50" t="s">
        <v>43</v>
      </c>
      <c r="C11" s="51" t="s">
        <v>94</v>
      </c>
      <c r="D11" s="52"/>
    </row>
    <row r="12" spans="2:4" s="27" customFormat="1" ht="12.75">
      <c r="B12" s="50" t="s">
        <v>44</v>
      </c>
      <c r="C12" s="51" t="s">
        <v>95</v>
      </c>
      <c r="D12" s="52"/>
    </row>
    <row r="13" spans="2:4" s="27" customFormat="1" ht="12.75">
      <c r="B13" s="50" t="s">
        <v>45</v>
      </c>
      <c r="C13" s="51" t="s">
        <v>95</v>
      </c>
      <c r="D13" s="52"/>
    </row>
    <row r="14" spans="2:4" s="27" customFormat="1" ht="12.75">
      <c r="B14" s="50" t="s">
        <v>46</v>
      </c>
      <c r="C14" s="51" t="s">
        <v>96</v>
      </c>
      <c r="D14" s="52"/>
    </row>
    <row r="15" spans="2:4" s="27" customFormat="1" ht="12.75">
      <c r="B15" s="50" t="s">
        <v>49</v>
      </c>
      <c r="C15" s="51" t="s">
        <v>97</v>
      </c>
      <c r="D15" s="52"/>
    </row>
    <row r="16" spans="2:4" s="27" customFormat="1" ht="12.75">
      <c r="B16" s="50" t="s">
        <v>50</v>
      </c>
      <c r="C16" s="51" t="s">
        <v>98</v>
      </c>
      <c r="D16" s="52"/>
    </row>
    <row r="17" spans="2:4" s="27" customFormat="1" ht="12.75">
      <c r="B17" s="50" t="s">
        <v>51</v>
      </c>
      <c r="C17" s="51" t="s">
        <v>98</v>
      </c>
      <c r="D17" s="52"/>
    </row>
    <row r="18" spans="2:4" s="27" customFormat="1" ht="12.75">
      <c r="B18" s="50" t="s">
        <v>52</v>
      </c>
      <c r="C18" s="51" t="s">
        <v>99</v>
      </c>
      <c r="D18" s="52"/>
    </row>
    <row r="19" spans="2:4" s="27" customFormat="1" ht="12.75">
      <c r="B19" s="50" t="s">
        <v>53</v>
      </c>
      <c r="C19" s="51" t="s">
        <v>100</v>
      </c>
      <c r="D19" s="52"/>
    </row>
    <row r="20" spans="2:4" s="27" customFormat="1" ht="12.75">
      <c r="B20" s="50" t="s">
        <v>54</v>
      </c>
      <c r="C20" s="51" t="s">
        <v>101</v>
      </c>
      <c r="D20" s="52"/>
    </row>
    <row r="21" spans="2:4" s="27" customFormat="1" ht="12.75">
      <c r="B21" s="50" t="s">
        <v>56</v>
      </c>
      <c r="C21" s="51" t="s">
        <v>102</v>
      </c>
      <c r="D21" s="52"/>
    </row>
    <row r="22" spans="2:4" s="27" customFormat="1" ht="12.75">
      <c r="B22" s="50" t="s">
        <v>57</v>
      </c>
      <c r="C22" s="51" t="s">
        <v>103</v>
      </c>
      <c r="D22" s="52"/>
    </row>
    <row r="23" spans="2:4" s="27" customFormat="1" ht="12.75">
      <c r="B23" s="50" t="s">
        <v>58</v>
      </c>
      <c r="C23" s="51" t="s">
        <v>104</v>
      </c>
      <c r="D23" s="52"/>
    </row>
    <row r="24" spans="2:4" s="27" customFormat="1" ht="12.75">
      <c r="B24" s="50" t="s">
        <v>59</v>
      </c>
      <c r="C24" s="51" t="s">
        <v>105</v>
      </c>
      <c r="D24" s="52"/>
    </row>
    <row r="25" spans="2:4" s="27" customFormat="1" ht="12.75">
      <c r="B25" s="50" t="s">
        <v>60</v>
      </c>
      <c r="C25" s="51" t="s">
        <v>106</v>
      </c>
      <c r="D25" s="52"/>
    </row>
    <row r="26" spans="2:4" s="27" customFormat="1" ht="12.75">
      <c r="B26" s="50" t="s">
        <v>61</v>
      </c>
      <c r="C26" s="51" t="s">
        <v>106</v>
      </c>
      <c r="D26" s="52"/>
    </row>
    <row r="27" spans="2:4" s="27" customFormat="1" ht="12.75">
      <c r="B27" s="50" t="s">
        <v>62</v>
      </c>
      <c r="C27" s="51" t="s">
        <v>107</v>
      </c>
      <c r="D27" s="52"/>
    </row>
    <row r="28" spans="2:4" s="27" customFormat="1" ht="12.75">
      <c r="B28" s="50" t="s">
        <v>63</v>
      </c>
      <c r="C28" s="51" t="s">
        <v>108</v>
      </c>
      <c r="D28" s="52"/>
    </row>
    <row r="29" spans="2:4" s="27" customFormat="1" ht="12.75">
      <c r="B29" s="50" t="s">
        <v>64</v>
      </c>
      <c r="C29" s="51" t="s">
        <v>109</v>
      </c>
      <c r="D29" s="52"/>
    </row>
    <row r="30" spans="2:4" s="27" customFormat="1" ht="12.75">
      <c r="B30" s="50" t="s">
        <v>65</v>
      </c>
      <c r="C30" s="51" t="s">
        <v>110</v>
      </c>
      <c r="D30" s="52"/>
    </row>
    <row r="31" spans="2:4" s="27" customFormat="1" ht="12.75">
      <c r="B31" s="50" t="s">
        <v>66</v>
      </c>
      <c r="C31" s="51" t="s">
        <v>110</v>
      </c>
      <c r="D31" s="52"/>
    </row>
    <row r="32" spans="2:4" s="27" customFormat="1" ht="12.75">
      <c r="B32" s="50" t="s">
        <v>67</v>
      </c>
      <c r="C32" s="51" t="s">
        <v>110</v>
      </c>
      <c r="D32" s="52"/>
    </row>
    <row r="33" spans="2:4" s="27" customFormat="1" ht="12.75">
      <c r="B33" s="50" t="s">
        <v>68</v>
      </c>
      <c r="C33" s="51" t="s">
        <v>110</v>
      </c>
      <c r="D33" s="52"/>
    </row>
    <row r="34" spans="2:4" s="27" customFormat="1" ht="12.75">
      <c r="B34" s="50" t="s">
        <v>69</v>
      </c>
      <c r="C34" s="51" t="s">
        <v>111</v>
      </c>
      <c r="D34" s="52"/>
    </row>
    <row r="35" spans="2:4" s="27" customFormat="1" ht="12.75">
      <c r="B35" s="50" t="s">
        <v>70</v>
      </c>
      <c r="C35" s="51" t="s">
        <v>112</v>
      </c>
      <c r="D35" s="52"/>
    </row>
    <row r="36" spans="2:4" s="27" customFormat="1" ht="12.75">
      <c r="B36" s="50" t="s">
        <v>71</v>
      </c>
      <c r="C36" s="51" t="s">
        <v>113</v>
      </c>
      <c r="D36" s="52"/>
    </row>
    <row r="37" spans="2:4" s="27" customFormat="1" ht="12.75">
      <c r="B37" s="50" t="s">
        <v>72</v>
      </c>
      <c r="C37" s="51" t="s">
        <v>114</v>
      </c>
      <c r="D37" s="52"/>
    </row>
    <row r="38" spans="2:4" s="27" customFormat="1" ht="12.75">
      <c r="B38" s="50" t="s">
        <v>73</v>
      </c>
      <c r="C38" s="51" t="s">
        <v>115</v>
      </c>
      <c r="D38" s="52"/>
    </row>
    <row r="39" spans="2:4" s="27" customFormat="1" ht="12.75">
      <c r="B39" s="50" t="s">
        <v>74</v>
      </c>
      <c r="C39" s="51" t="s">
        <v>116</v>
      </c>
      <c r="D39" s="52"/>
    </row>
    <row r="40" spans="2:4" s="27" customFormat="1" ht="12.75">
      <c r="B40" s="50" t="s">
        <v>75</v>
      </c>
      <c r="C40" s="51" t="s">
        <v>117</v>
      </c>
      <c r="D40" s="52"/>
    </row>
    <row r="41" spans="2:4" s="27" customFormat="1" ht="12.75">
      <c r="B41" s="50" t="s">
        <v>76</v>
      </c>
      <c r="C41" s="51" t="s">
        <v>118</v>
      </c>
      <c r="D41" s="52"/>
    </row>
    <row r="42" spans="2:4" s="27" customFormat="1" ht="12.75">
      <c r="B42" s="50" t="s">
        <v>77</v>
      </c>
      <c r="C42" s="51" t="s">
        <v>119</v>
      </c>
      <c r="D42" s="52"/>
    </row>
    <row r="43" spans="2:4" s="27" customFormat="1" ht="12.75">
      <c r="B43" s="50" t="s">
        <v>78</v>
      </c>
      <c r="C43" s="51" t="s">
        <v>120</v>
      </c>
      <c r="D43" s="52"/>
    </row>
    <row r="44" spans="2:4" s="27" customFormat="1" ht="12.75">
      <c r="B44" s="50" t="s">
        <v>79</v>
      </c>
      <c r="C44" s="51" t="s">
        <v>120</v>
      </c>
      <c r="D44" s="52"/>
    </row>
    <row r="45" spans="2:4" s="27" customFormat="1" ht="12.75">
      <c r="B45" s="50" t="s">
        <v>80</v>
      </c>
      <c r="C45" s="51" t="s">
        <v>121</v>
      </c>
      <c r="D45" s="52"/>
    </row>
    <row r="46" spans="2:4" s="27" customFormat="1" ht="12.75">
      <c r="B46" s="50" t="s">
        <v>81</v>
      </c>
      <c r="C46" s="51" t="s">
        <v>122</v>
      </c>
      <c r="D46" s="52"/>
    </row>
    <row r="47" spans="2:4" s="27" customFormat="1" ht="12.75">
      <c r="B47" s="50" t="s">
        <v>82</v>
      </c>
      <c r="C47" s="51" t="s">
        <v>123</v>
      </c>
      <c r="D47" s="52"/>
    </row>
    <row r="48" spans="2:4" s="27" customFormat="1" ht="12.75">
      <c r="B48" s="50" t="s">
        <v>83</v>
      </c>
      <c r="C48" s="51" t="s">
        <v>124</v>
      </c>
      <c r="D48" s="52"/>
    </row>
    <row r="49" spans="2:4" s="27" customFormat="1" ht="12.75">
      <c r="B49" s="50" t="s">
        <v>84</v>
      </c>
      <c r="C49" s="51" t="s">
        <v>125</v>
      </c>
      <c r="D49" s="52"/>
    </row>
    <row r="50" spans="2:4" s="27" customFormat="1" ht="12.75">
      <c r="B50" s="50" t="s">
        <v>85</v>
      </c>
      <c r="C50" s="51" t="s">
        <v>126</v>
      </c>
      <c r="D50" s="52"/>
    </row>
    <row r="51" spans="2:4" s="27" customFormat="1" ht="12.75">
      <c r="B51" s="50" t="s">
        <v>86</v>
      </c>
      <c r="C51" s="51" t="s">
        <v>127</v>
      </c>
      <c r="D51" s="52"/>
    </row>
    <row r="52" spans="2:4" s="27" customFormat="1" ht="12.75">
      <c r="B52" s="50" t="s">
        <v>87</v>
      </c>
      <c r="C52" s="51" t="s">
        <v>128</v>
      </c>
      <c r="D52" s="52"/>
    </row>
    <row r="53" spans="2:4" s="27" customFormat="1" ht="12.75">
      <c r="B53" s="50" t="s">
        <v>88</v>
      </c>
      <c r="C53" s="51" t="s">
        <v>129</v>
      </c>
      <c r="D53" s="52"/>
    </row>
    <row r="54" spans="2:4" s="27" customFormat="1" ht="12.75">
      <c r="B54" s="53" t="s">
        <v>89</v>
      </c>
      <c r="C54" s="54" t="s">
        <v>130</v>
      </c>
      <c r="D54" s="55"/>
    </row>
    <row r="55" spans="2:3" s="27" customFormat="1" ht="12.75">
      <c r="B55" s="59"/>
      <c r="C55" s="60"/>
    </row>
    <row r="56" spans="2:3" s="27" customFormat="1" ht="12.75">
      <c r="B56" s="59"/>
      <c r="C56" s="60"/>
    </row>
    <row r="57" spans="2:3" s="27" customFormat="1" ht="12.75">
      <c r="B57" s="59"/>
      <c r="C57" s="60"/>
    </row>
    <row r="58" spans="2:3" s="27" customFormat="1" ht="12.75">
      <c r="B58" s="59"/>
      <c r="C58" s="60"/>
    </row>
    <row r="59" spans="2:3" s="27" customFormat="1" ht="12.75">
      <c r="B59" s="59"/>
      <c r="C59" s="60"/>
    </row>
    <row r="60" spans="2:3" s="27" customFormat="1" ht="12.75">
      <c r="B60" s="59"/>
      <c r="C60" s="60"/>
    </row>
    <row r="61" spans="2:3" s="27" customFormat="1" ht="12.75">
      <c r="B61" s="59"/>
      <c r="C61" s="60"/>
    </row>
    <row r="62" spans="2:3" s="27" customFormat="1" ht="12.75">
      <c r="B62" s="59"/>
      <c r="C62" s="60"/>
    </row>
    <row r="63" spans="2:3" s="27" customFormat="1" ht="12.75">
      <c r="B63" s="59"/>
      <c r="C63" s="60"/>
    </row>
    <row r="64" spans="2:3" s="27" customFormat="1" ht="12.75">
      <c r="B64" s="59"/>
      <c r="C64" s="60"/>
    </row>
    <row r="65" spans="2:3" s="27" customFormat="1" ht="12.75">
      <c r="B65" s="59"/>
      <c r="C65" s="60"/>
    </row>
    <row r="66" spans="2:3" s="27" customFormat="1" ht="12.75">
      <c r="B66" s="59"/>
      <c r="C66" s="60"/>
    </row>
    <row r="67" spans="2:3" s="27" customFormat="1" ht="12.75">
      <c r="B67" s="59"/>
      <c r="C67" s="60"/>
    </row>
    <row r="68" s="27" customFormat="1" ht="12.75">
      <c r="C68" s="61"/>
    </row>
    <row r="69" s="27" customFormat="1" ht="12.75">
      <c r="C69" s="61"/>
    </row>
    <row r="70" s="27" customFormat="1" ht="12.75">
      <c r="C70" s="61"/>
    </row>
    <row r="71" s="27" customFormat="1" ht="12.75">
      <c r="C71" s="61"/>
    </row>
    <row r="72" s="27" customFormat="1" ht="12.75">
      <c r="C72" s="61"/>
    </row>
    <row r="73" s="27" customFormat="1" ht="12.75">
      <c r="C73" s="61"/>
    </row>
    <row r="74" s="27" customFormat="1" ht="12.75">
      <c r="C74" s="61"/>
    </row>
    <row r="75" s="27" customFormat="1" ht="12.75">
      <c r="C75" s="61"/>
    </row>
    <row r="76" s="27" customFormat="1" ht="12.75">
      <c r="C76" s="61"/>
    </row>
    <row r="77" s="27" customFormat="1" ht="12.75">
      <c r="C77" s="61"/>
    </row>
    <row r="78" s="27" customFormat="1" ht="12.75">
      <c r="C78" s="61"/>
    </row>
    <row r="79" s="27" customFormat="1" ht="12.75">
      <c r="C79" s="61"/>
    </row>
    <row r="80" s="27" customFormat="1" ht="12.75">
      <c r="C80" s="61"/>
    </row>
    <row r="81" s="27" customFormat="1" ht="12.75">
      <c r="C81" s="61"/>
    </row>
    <row r="82" s="27" customFormat="1" ht="12.75">
      <c r="C82" s="61"/>
    </row>
    <row r="83" s="27" customFormat="1" ht="12.75">
      <c r="C83" s="61"/>
    </row>
    <row r="84" s="27" customFormat="1" ht="12.75">
      <c r="C84" s="61"/>
    </row>
    <row r="85" s="27" customFormat="1" ht="12.75">
      <c r="C85" s="61"/>
    </row>
    <row r="86" s="27" customFormat="1" ht="12.75">
      <c r="C86" s="61"/>
    </row>
    <row r="87" s="27" customFormat="1" ht="12.75">
      <c r="C87" s="61"/>
    </row>
    <row r="88" s="27" customFormat="1" ht="12.75">
      <c r="C88" s="61"/>
    </row>
    <row r="89" s="27" customFormat="1" ht="12.75">
      <c r="C89" s="61"/>
    </row>
    <row r="90" s="27" customFormat="1" ht="12.75">
      <c r="C90" s="61"/>
    </row>
    <row r="91" s="27" customFormat="1" ht="12.75">
      <c r="C91" s="61"/>
    </row>
    <row r="92" s="27" customFormat="1" ht="12.75">
      <c r="C92" s="61"/>
    </row>
    <row r="93" s="27" customFormat="1" ht="12.75">
      <c r="C93" s="61"/>
    </row>
    <row r="94" s="27" customFormat="1" ht="12.75">
      <c r="C94" s="61"/>
    </row>
    <row r="95" s="27" customFormat="1" ht="12.75">
      <c r="C95" s="61"/>
    </row>
    <row r="96" s="27" customFormat="1" ht="12.75">
      <c r="C96" s="61"/>
    </row>
    <row r="97" s="27" customFormat="1" ht="12.75">
      <c r="C97" s="61"/>
    </row>
    <row r="98" s="27" customFormat="1" ht="12.75">
      <c r="C98" s="61"/>
    </row>
    <row r="99" s="27" customFormat="1" ht="12.75">
      <c r="C99" s="61"/>
    </row>
    <row r="100" s="27" customFormat="1" ht="12.75">
      <c r="C100" s="61"/>
    </row>
    <row r="101" s="27" customFormat="1" ht="12.75">
      <c r="C101" s="61"/>
    </row>
    <row r="102" s="27" customFormat="1" ht="12.75">
      <c r="C102" s="61"/>
    </row>
    <row r="103" spans="2:3" s="27" customFormat="1" ht="12.75">
      <c r="B103" s="56"/>
      <c r="C103" s="56"/>
    </row>
    <row r="104" spans="2:3" s="27" customFormat="1" ht="12.75">
      <c r="B104" s="56"/>
      <c r="C104" s="56"/>
    </row>
    <row r="105" spans="2:3" s="27" customFormat="1" ht="12.75">
      <c r="B105" s="56"/>
      <c r="C105" s="57"/>
    </row>
    <row r="106" spans="2:3" s="27" customFormat="1" ht="12.75">
      <c r="B106" s="56"/>
      <c r="C106" s="57"/>
    </row>
    <row r="107" spans="2:3" s="27" customFormat="1" ht="12.75">
      <c r="B107" s="56"/>
      <c r="C107" s="57"/>
    </row>
    <row r="108" spans="2:3" s="27" customFormat="1" ht="12.75">
      <c r="B108" s="56"/>
      <c r="C108" s="57"/>
    </row>
    <row r="109" spans="2:3" s="27" customFormat="1" ht="12.75">
      <c r="B109" s="56"/>
      <c r="C109" s="57"/>
    </row>
    <row r="110" spans="2:3" s="27" customFormat="1" ht="12.75">
      <c r="B110" s="56"/>
      <c r="C110" s="57"/>
    </row>
    <row r="111" spans="2:3" s="27" customFormat="1" ht="12.75">
      <c r="B111" s="56"/>
      <c r="C111" s="57"/>
    </row>
    <row r="112" spans="2:3" s="27" customFormat="1" ht="12.75">
      <c r="B112" s="56"/>
      <c r="C112" s="57"/>
    </row>
    <row r="113" spans="2:3" s="27" customFormat="1" ht="12.75">
      <c r="B113" s="56"/>
      <c r="C113" s="57"/>
    </row>
    <row r="114" spans="2:3" s="27" customFormat="1" ht="12.75">
      <c r="B114" s="56"/>
      <c r="C114" s="57"/>
    </row>
    <row r="115" spans="2:3" s="27" customFormat="1" ht="12.75">
      <c r="B115" s="56"/>
      <c r="C115" s="57"/>
    </row>
    <row r="116" spans="2:3" s="27" customFormat="1" ht="12.75">
      <c r="B116" s="56"/>
      <c r="C116" s="57"/>
    </row>
    <row r="117" spans="2:3" s="27" customFormat="1" ht="12.75">
      <c r="B117" s="56"/>
      <c r="C117" s="57"/>
    </row>
    <row r="118" spans="2:3" s="27" customFormat="1" ht="12.75">
      <c r="B118" s="56"/>
      <c r="C118" s="57"/>
    </row>
    <row r="119" spans="2:3" s="27" customFormat="1" ht="12.75">
      <c r="B119" s="56"/>
      <c r="C119" s="57"/>
    </row>
    <row r="120" spans="2:3" s="27" customFormat="1" ht="12.75">
      <c r="B120" s="56"/>
      <c r="C120" s="57"/>
    </row>
    <row r="121" spans="2:3" s="27" customFormat="1" ht="12.75">
      <c r="B121" s="56"/>
      <c r="C121" s="57"/>
    </row>
    <row r="122" spans="2:3" s="27" customFormat="1" ht="12.75">
      <c r="B122" s="56"/>
      <c r="C122" s="57"/>
    </row>
    <row r="123" spans="2:3" s="27" customFormat="1" ht="12.75">
      <c r="B123" s="56"/>
      <c r="C123" s="57"/>
    </row>
    <row r="124" spans="2:3" s="27" customFormat="1" ht="12.75">
      <c r="B124" s="56"/>
      <c r="C124" s="57"/>
    </row>
    <row r="125" spans="2:3" s="27" customFormat="1" ht="12.75">
      <c r="B125" s="56"/>
      <c r="C125" s="57"/>
    </row>
    <row r="126" spans="2:3" s="27" customFormat="1" ht="12.75">
      <c r="B126" s="56"/>
      <c r="C126" s="57"/>
    </row>
    <row r="127" spans="2:3" s="27" customFormat="1" ht="12.75">
      <c r="B127" s="56"/>
      <c r="C127" s="57"/>
    </row>
    <row r="128" spans="2:3" s="27" customFormat="1" ht="12.75">
      <c r="B128" s="56"/>
      <c r="C128" s="57"/>
    </row>
    <row r="129" spans="2:3" s="27" customFormat="1" ht="12.75">
      <c r="B129" s="56"/>
      <c r="C129" s="57"/>
    </row>
    <row r="130" spans="2:3" s="27" customFormat="1" ht="12.75">
      <c r="B130" s="56"/>
      <c r="C130" s="57"/>
    </row>
    <row r="131" spans="2:3" s="27" customFormat="1" ht="12.75">
      <c r="B131" s="56"/>
      <c r="C131" s="57"/>
    </row>
    <row r="132" spans="2:3" s="27" customFormat="1" ht="12.75">
      <c r="B132" s="56"/>
      <c r="C132" s="57"/>
    </row>
    <row r="133" spans="2:3" s="27" customFormat="1" ht="12.75">
      <c r="B133" s="56"/>
      <c r="C133" s="57"/>
    </row>
    <row r="134" spans="2:3" s="27" customFormat="1" ht="12.75">
      <c r="B134" s="56"/>
      <c r="C134" s="57"/>
    </row>
    <row r="135" spans="2:3" s="27" customFormat="1" ht="12.75">
      <c r="B135" s="56"/>
      <c r="C135" s="57"/>
    </row>
    <row r="136" spans="2:3" s="27" customFormat="1" ht="12.75">
      <c r="B136" s="56"/>
      <c r="C136" s="57"/>
    </row>
    <row r="137" spans="2:3" s="27" customFormat="1" ht="12.75">
      <c r="B137" s="56"/>
      <c r="C137" s="57"/>
    </row>
    <row r="138" spans="2:3" s="27" customFormat="1" ht="12.75">
      <c r="B138" s="56"/>
      <c r="C138" s="57"/>
    </row>
    <row r="139" spans="2:3" s="27" customFormat="1" ht="12.75">
      <c r="B139" s="56"/>
      <c r="C139" s="57"/>
    </row>
    <row r="140" spans="2:3" s="27" customFormat="1" ht="12.75">
      <c r="B140" s="56"/>
      <c r="C140" s="57"/>
    </row>
    <row r="141" spans="2:3" s="27" customFormat="1" ht="12.75">
      <c r="B141" s="56"/>
      <c r="C141" s="57"/>
    </row>
    <row r="142" spans="2:3" s="27" customFormat="1" ht="12.75">
      <c r="B142" s="56"/>
      <c r="C142" s="57"/>
    </row>
    <row r="143" spans="2:3" s="27" customFormat="1" ht="12.75">
      <c r="B143" s="56"/>
      <c r="C143" s="57"/>
    </row>
    <row r="144" spans="2:3" s="27" customFormat="1" ht="12.75">
      <c r="B144" s="56"/>
      <c r="C144" s="57"/>
    </row>
  </sheetData>
  <sheetProtection selectLockedCells="1" selectUnlockedCells="1"/>
  <hyperlinks>
    <hyperlink ref="E3" location="'Indice Schede'!A1" display="Torna all'indice"/>
    <hyperlink ref="E5" location="'Prospetto Finale'!A1" display="Vai prospetto finale"/>
  </hyperlinks>
  <printOptions/>
  <pageMargins left="0.7" right="0.7" top="0.75" bottom="0.75" header="0.5118055555555555" footer="0.511805555555555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Schede'!B38,"non utilizzata")</f>
        <v>27</v>
      </c>
      <c r="D2" s="64" t="s">
        <v>132</v>
      </c>
      <c r="E2" s="64"/>
      <c r="F2" s="100" t="s">
        <v>133</v>
      </c>
      <c r="H2" s="1" t="s">
        <v>133</v>
      </c>
    </row>
    <row r="3" spans="1:8" ht="45" customHeight="1">
      <c r="A3" s="66" t="s">
        <v>236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1.5" customHeight="1">
      <c r="A47" s="99" t="s">
        <v>110</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1.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Schede'!B39,"non utilizzata")</f>
        <v>28</v>
      </c>
      <c r="D2" s="64" t="s">
        <v>132</v>
      </c>
      <c r="E2" s="64"/>
      <c r="F2" s="100" t="s">
        <v>133</v>
      </c>
      <c r="H2" s="1" t="s">
        <v>133</v>
      </c>
    </row>
    <row r="3" spans="1:8" ht="45" customHeight="1">
      <c r="A3" s="66" t="s">
        <v>237</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76.5" customHeight="1">
      <c r="A47" s="99" t="s">
        <v>111</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2.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Schede'!B40,"non utilizzata")</f>
        <v>29</v>
      </c>
      <c r="D2" s="64" t="s">
        <v>132</v>
      </c>
      <c r="E2" s="64"/>
      <c r="F2" s="100" t="s">
        <v>133</v>
      </c>
      <c r="H2" s="1" t="s">
        <v>133</v>
      </c>
    </row>
    <row r="3" spans="1:8" ht="45" customHeight="1">
      <c r="A3" s="66" t="s">
        <v>238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184</v>
      </c>
      <c r="G22" s="79" t="s">
        <v>139</v>
      </c>
      <c r="H22" s="1" t="s">
        <v>140</v>
      </c>
    </row>
    <row r="23" spans="1:8" ht="30" customHeight="1">
      <c r="A23" s="88" t="s">
        <v>145</v>
      </c>
      <c r="B23" s="89">
        <f>VLOOKUP(B22,G31:H36,2,0)</f>
        <v>5</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66.75" customHeight="1">
      <c r="A47" s="99" t="s">
        <v>239</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3.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Schede'!B41,"non utilizzata")</f>
        <v>30</v>
      </c>
      <c r="D2" s="64" t="s">
        <v>132</v>
      </c>
      <c r="E2" s="64"/>
      <c r="F2" s="100" t="s">
        <v>133</v>
      </c>
      <c r="H2" s="1" t="s">
        <v>133</v>
      </c>
    </row>
    <row r="3" spans="1:8" ht="45" customHeight="1">
      <c r="A3" s="66" t="s">
        <v>240</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202</v>
      </c>
      <c r="G38" s="79" t="s">
        <v>139</v>
      </c>
      <c r="H38" s="1" t="s">
        <v>140</v>
      </c>
    </row>
    <row r="39" spans="1:8" ht="30" customHeight="1">
      <c r="A39" s="88" t="s">
        <v>145</v>
      </c>
      <c r="B39" s="89">
        <f>VLOOKUP(B38,G56:H61,2,0)</f>
        <v>1</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0" customHeight="1">
      <c r="A47" s="99" t="s">
        <v>113</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4.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Schede'!B42,"non utilizzata")</f>
        <v>31</v>
      </c>
      <c r="D2" s="64" t="s">
        <v>132</v>
      </c>
      <c r="E2" s="64"/>
      <c r="F2" s="100" t="s">
        <v>133</v>
      </c>
      <c r="H2" s="1" t="s">
        <v>133</v>
      </c>
    </row>
    <row r="3" spans="1:8" ht="45" customHeight="1">
      <c r="A3" s="66" t="s">
        <v>241</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202</v>
      </c>
      <c r="G38" s="79" t="s">
        <v>139</v>
      </c>
      <c r="H38" s="1" t="s">
        <v>140</v>
      </c>
    </row>
    <row r="39" spans="1:8" ht="30" customHeight="1">
      <c r="A39" s="88" t="s">
        <v>145</v>
      </c>
      <c r="B39" s="89">
        <f>VLOOKUP(B38,G56:H61,2,0)</f>
        <v>1</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0" customHeight="1">
      <c r="A47" s="99" t="s">
        <v>114</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Schede'!B43,"non utilizzata")</f>
        <v>32</v>
      </c>
      <c r="D2" s="64" t="s">
        <v>132</v>
      </c>
      <c r="E2" s="64"/>
      <c r="F2" s="100" t="s">
        <v>133</v>
      </c>
      <c r="H2" s="1" t="s">
        <v>133</v>
      </c>
    </row>
    <row r="3" spans="1:8" ht="45" customHeight="1">
      <c r="A3" s="66" t="s">
        <v>242</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2.25" customHeight="1">
      <c r="A47" s="99" t="s">
        <v>243</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6.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Schede'!B44,"non utilizzata")</f>
        <v>33</v>
      </c>
      <c r="D2" s="64" t="s">
        <v>132</v>
      </c>
      <c r="E2" s="64"/>
      <c r="F2" s="100" t="s">
        <v>133</v>
      </c>
      <c r="H2" s="1" t="s">
        <v>133</v>
      </c>
    </row>
    <row r="3" spans="1:8" ht="45" customHeight="1">
      <c r="A3" s="66" t="s">
        <v>244</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7.5" customHeight="1">
      <c r="A47" s="99" t="s">
        <v>116</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7.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Schede'!B45,"non utilizzata")</f>
        <v>34</v>
      </c>
      <c r="D2" s="64" t="s">
        <v>132</v>
      </c>
      <c r="E2" s="64"/>
      <c r="F2" s="100" t="s">
        <v>133</v>
      </c>
      <c r="H2" s="1" t="s">
        <v>133</v>
      </c>
    </row>
    <row r="3" spans="1:8" ht="45" customHeight="1">
      <c r="A3" s="66" t="s">
        <v>245</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51" customHeight="1">
      <c r="A47" s="99" t="s">
        <v>117</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8.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Schede'!B46,"non utilizzata")</f>
        <v>35</v>
      </c>
      <c r="D2" s="64" t="s">
        <v>132</v>
      </c>
      <c r="E2" s="64"/>
      <c r="F2" s="100" t="s">
        <v>133</v>
      </c>
      <c r="H2" s="1" t="s">
        <v>133</v>
      </c>
    </row>
    <row r="3" spans="1:8" ht="45" customHeight="1">
      <c r="A3" s="66" t="s">
        <v>246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47.25" customHeight="1">
      <c r="A47" s="99" t="s">
        <v>118</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39.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Schede'!B47,"non utilizzata")</f>
        <v>36</v>
      </c>
      <c r="D2" s="64" t="s">
        <v>132</v>
      </c>
      <c r="E2" s="64"/>
      <c r="F2" s="100" t="s">
        <v>133</v>
      </c>
      <c r="H2" s="1" t="s">
        <v>133</v>
      </c>
    </row>
    <row r="3" spans="1:8" ht="45" customHeight="1">
      <c r="A3" s="66" t="s">
        <v>247</v>
      </c>
      <c r="B3" s="66"/>
      <c r="F3" s="59"/>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33" customHeight="1">
      <c r="A47" s="99" t="s">
        <v>119</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2:H58"/>
  <sheetViews>
    <sheetView zoomScaleSheetLayoutView="100" workbookViewId="0" topLeftCell="A1">
      <selection activeCell="A9" sqref="A9"/>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Schede'!B12,"non utilizzata")</f>
        <v>1</v>
      </c>
      <c r="D2" s="64" t="s">
        <v>132</v>
      </c>
      <c r="E2" s="64"/>
      <c r="F2" s="65" t="s">
        <v>133</v>
      </c>
      <c r="H2" s="1" t="s">
        <v>133</v>
      </c>
    </row>
    <row r="3" spans="1:8" ht="45" customHeight="1">
      <c r="A3" s="66" t="s">
        <v>134</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1"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94">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VLOOKUP(B35,G45:H51,2,0)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VLOOKUP(B38,G53:H58,2,0)</f>
        <v>3</v>
      </c>
      <c r="G39" s="73" t="s">
        <v>174</v>
      </c>
      <c r="H39" s="1">
        <v>1</v>
      </c>
    </row>
    <row r="40" spans="1:8" ht="30" customHeight="1">
      <c r="A40" s="96" t="s">
        <v>188</v>
      </c>
      <c r="B40" s="94">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94">
        <v>2</v>
      </c>
    </row>
    <row r="45" spans="7:8" ht="30" customHeight="1">
      <c r="G45" s="79" t="s">
        <v>139</v>
      </c>
      <c r="H45" s="1" t="s">
        <v>140</v>
      </c>
    </row>
    <row r="46" spans="1:8" ht="30" customHeight="1">
      <c r="A46" s="67" t="s">
        <v>196</v>
      </c>
      <c r="B46" s="67"/>
      <c r="G46" s="73" t="s">
        <v>197</v>
      </c>
      <c r="H46" s="1">
        <v>0</v>
      </c>
    </row>
    <row r="47" spans="1:8" ht="66" customHeight="1">
      <c r="A47" s="99" t="s">
        <v>92</v>
      </c>
      <c r="B47" s="99"/>
      <c r="G47" s="73" t="s">
        <v>182</v>
      </c>
      <c r="H47" s="1">
        <v>1</v>
      </c>
    </row>
    <row r="48" spans="7:8" ht="12" customHeight="1">
      <c r="G48" s="73" t="s">
        <v>198</v>
      </c>
      <c r="H48" s="1">
        <v>2</v>
      </c>
    </row>
    <row r="49" spans="7:8" ht="30" customHeight="1">
      <c r="G49" s="73" t="s">
        <v>199</v>
      </c>
      <c r="H49" s="1">
        <v>3</v>
      </c>
    </row>
    <row r="50" spans="7:8" ht="30" customHeight="1">
      <c r="G50" s="73" t="s">
        <v>200</v>
      </c>
      <c r="H50" s="1">
        <v>4</v>
      </c>
    </row>
    <row r="51" spans="7:8" ht="30" customHeight="1">
      <c r="G51" s="73" t="s">
        <v>201</v>
      </c>
      <c r="H51" s="1">
        <v>5</v>
      </c>
    </row>
    <row r="52" ht="30" customHeight="1"/>
    <row r="53" spans="7:8" ht="30" customHeight="1">
      <c r="G53" s="79" t="s">
        <v>139</v>
      </c>
      <c r="H53" s="1" t="s">
        <v>140</v>
      </c>
    </row>
    <row r="54" spans="7:8" ht="30" customHeight="1">
      <c r="G54" s="73" t="s">
        <v>202</v>
      </c>
      <c r="H54" s="1">
        <v>1</v>
      </c>
    </row>
    <row r="55" spans="7:8" ht="30" customHeight="1">
      <c r="G55" s="73" t="s">
        <v>203</v>
      </c>
      <c r="H55" s="1">
        <v>2</v>
      </c>
    </row>
    <row r="56" spans="7:8" ht="30" customHeight="1">
      <c r="G56" s="73" t="s">
        <v>187</v>
      </c>
      <c r="H56" s="1">
        <v>3</v>
      </c>
    </row>
    <row r="57" spans="7:8" ht="30" customHeight="1">
      <c r="G57" s="73" t="s">
        <v>204</v>
      </c>
      <c r="H57" s="1">
        <v>4</v>
      </c>
    </row>
    <row r="58" spans="7:8" ht="30" customHeight="1">
      <c r="G58" s="73" t="s">
        <v>205</v>
      </c>
      <c r="H58" s="1">
        <v>5</v>
      </c>
    </row>
    <row r="59" ht="30" customHeight="1"/>
    <row r="60" ht="30" customHeight="1"/>
    <row r="61" ht="30" customHeight="1"/>
    <row r="62" ht="30" customHeight="1"/>
    <row r="63" ht="30" customHeight="1"/>
    <row r="64" ht="30" customHeight="1"/>
    <row r="65"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$G$45:$G$51</formula1>
      <formula2>0</formula2>
    </dataValidation>
    <dataValidation type="list" allowBlank="1" showInputMessage="1" showErrorMessage="1" promptTitle="Impatto" prompt="Selezionare una delle possibili opzioni dal menu a tendina" sqref="B38">
      <formula1>$G$53:$G$58</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0.xml><?xml version="1.0" encoding="utf-8"?>
<worksheet xmlns="http://schemas.openxmlformats.org/spreadsheetml/2006/main" xmlns:r="http://schemas.openxmlformats.org/officeDocument/2006/relationships">
  <dimension ref="A2:H61"/>
  <sheetViews>
    <sheetView zoomScaleSheetLayoutView="100" workbookViewId="0" topLeftCell="A1">
      <selection activeCell="F2" sqref="F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Schede'!B48,"non utilizzata")</f>
        <v>37</v>
      </c>
      <c r="D2" s="64" t="s">
        <v>132</v>
      </c>
      <c r="E2" s="64"/>
      <c r="F2" s="100" t="s">
        <v>133</v>
      </c>
      <c r="H2" s="1" t="s">
        <v>133</v>
      </c>
    </row>
    <row r="3" spans="1:8" ht="45" customHeight="1">
      <c r="A3" s="66" t="s">
        <v>248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205</v>
      </c>
      <c r="G38" s="79" t="s">
        <v>139</v>
      </c>
      <c r="H38" s="1" t="s">
        <v>140</v>
      </c>
    </row>
    <row r="39" spans="1:8" ht="30" customHeight="1">
      <c r="A39" s="88" t="s">
        <v>145</v>
      </c>
      <c r="B39" s="89">
        <f>VLOOKUP(B38,G56:H61,2,0)</f>
        <v>5</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0" customHeight="1">
      <c r="A47" s="105" t="s">
        <v>120</v>
      </c>
      <c r="B47" s="105"/>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1.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Schede'!B49,"non utilizzata")</f>
        <v>38</v>
      </c>
      <c r="D2" s="64" t="s">
        <v>132</v>
      </c>
      <c r="E2" s="64"/>
      <c r="F2" s="100" t="s">
        <v>133</v>
      </c>
      <c r="H2" s="1" t="s">
        <v>133</v>
      </c>
    </row>
    <row r="3" spans="1:8" ht="45" customHeight="1">
      <c r="A3" s="66" t="s">
        <v>249</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0" customHeight="1">
      <c r="A47" s="105" t="s">
        <v>120</v>
      </c>
      <c r="B47" s="105"/>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2.xml><?xml version="1.0" encoding="utf-8"?>
<worksheet xmlns="http://schemas.openxmlformats.org/spreadsheetml/2006/main" xmlns:r="http://schemas.openxmlformats.org/officeDocument/2006/relationships">
  <dimension ref="A1: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1" ht="12.75">
      <c r="C1" s="1">
        <v>1</v>
      </c>
    </row>
    <row r="2" spans="1:8" ht="24" customHeight="1">
      <c r="A2" s="62" t="s">
        <v>131</v>
      </c>
      <c r="B2" s="63">
        <f>IF(F2="SI",'Indice Schede'!B50,"non utilizzata")</f>
        <v>39</v>
      </c>
      <c r="D2" s="64" t="s">
        <v>132</v>
      </c>
      <c r="E2" s="64"/>
      <c r="F2" s="100" t="s">
        <v>133</v>
      </c>
      <c r="H2" s="1" t="s">
        <v>133</v>
      </c>
    </row>
    <row r="3" spans="1:8" ht="45" customHeight="1">
      <c r="A3" s="66" t="s">
        <v>250</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180</v>
      </c>
      <c r="G22" s="79" t="s">
        <v>139</v>
      </c>
      <c r="H22" s="1" t="s">
        <v>140</v>
      </c>
    </row>
    <row r="23" spans="1:8" ht="30" customHeight="1">
      <c r="A23" s="88" t="s">
        <v>145</v>
      </c>
      <c r="B23" s="89">
        <f>VLOOKUP(B22,G31:H36,2,0)</f>
        <v>3</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205</v>
      </c>
      <c r="G38" s="79" t="s">
        <v>139</v>
      </c>
      <c r="H38" s="1" t="s">
        <v>140</v>
      </c>
    </row>
    <row r="39" spans="1:8" ht="30" customHeight="1">
      <c r="A39" s="88" t="s">
        <v>145</v>
      </c>
      <c r="B39" s="89">
        <f>VLOOKUP(B38,G56:H61,2,0)</f>
        <v>5</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80.25" customHeight="1">
      <c r="A47" s="99" t="s">
        <v>121</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3.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Schede'!B51,"non utilizzata")</f>
        <v>40</v>
      </c>
      <c r="D2" s="64" t="s">
        <v>132</v>
      </c>
      <c r="E2" s="64"/>
      <c r="F2" s="100" t="s">
        <v>133</v>
      </c>
      <c r="H2" s="1" t="s">
        <v>133</v>
      </c>
    </row>
    <row r="3" spans="1:8" ht="45" customHeight="1">
      <c r="A3" s="66" t="s">
        <v>251</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205</v>
      </c>
      <c r="G38" s="79" t="s">
        <v>139</v>
      </c>
      <c r="H38" s="1" t="s">
        <v>140</v>
      </c>
    </row>
    <row r="39" spans="1:8" ht="30" customHeight="1">
      <c r="A39" s="88" t="s">
        <v>145</v>
      </c>
      <c r="B39" s="89">
        <f>VLOOKUP(B38,G56:H61,2,0)</f>
        <v>5</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56.25" customHeight="1">
      <c r="A47" s="99" t="s">
        <v>252</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4.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Schede'!B52,"non utilizzata")</f>
        <v>41</v>
      </c>
      <c r="D2" s="64" t="s">
        <v>132</v>
      </c>
      <c r="E2" s="64"/>
      <c r="F2" s="100" t="s">
        <v>133</v>
      </c>
      <c r="H2" s="1" t="s">
        <v>133</v>
      </c>
    </row>
    <row r="3" spans="1:8" ht="45" customHeight="1">
      <c r="A3" s="66" t="s">
        <v>253</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202</v>
      </c>
      <c r="G38" s="79" t="s">
        <v>139</v>
      </c>
      <c r="H38" s="1" t="s">
        <v>140</v>
      </c>
    </row>
    <row r="39" spans="1:8" ht="30" customHeight="1">
      <c r="A39" s="88" t="s">
        <v>145</v>
      </c>
      <c r="B39" s="89">
        <f>VLOOKUP(B38,G56:H61,2,0)</f>
        <v>1</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34.5" customHeight="1">
      <c r="A47" s="99" t="s">
        <v>123</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Schede'!B53,"non utilizzata")</f>
        <v>42</v>
      </c>
      <c r="D2" s="64" t="s">
        <v>132</v>
      </c>
      <c r="E2" s="64"/>
      <c r="F2" s="100" t="s">
        <v>133</v>
      </c>
      <c r="H2" s="1" t="s">
        <v>133</v>
      </c>
    </row>
    <row r="3" spans="1:8" ht="45" customHeight="1">
      <c r="A3" s="66" t="s">
        <v>254</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162</v>
      </c>
      <c r="G13" s="79" t="s">
        <v>139</v>
      </c>
      <c r="H13" s="1" t="s">
        <v>140</v>
      </c>
    </row>
    <row r="14" spans="1:8" ht="30" customHeight="1">
      <c r="A14" s="82" t="s">
        <v>145</v>
      </c>
      <c r="B14" s="78">
        <f>VLOOKUP(B13,G17:H20,2,0)</f>
        <v>3</v>
      </c>
      <c r="G14" s="73" t="s">
        <v>155</v>
      </c>
      <c r="H14" s="1">
        <v>2</v>
      </c>
    </row>
    <row r="15" spans="1:8" ht="30" customHeight="1">
      <c r="A15" s="72" t="s">
        <v>156</v>
      </c>
      <c r="B15" s="72"/>
      <c r="G15" s="73" t="s">
        <v>150</v>
      </c>
      <c r="H15" s="1">
        <v>5</v>
      </c>
    </row>
    <row r="16" spans="1:2" ht="39" customHeight="1">
      <c r="A16" s="86" t="s">
        <v>157</v>
      </c>
      <c r="B16" s="87" t="s">
        <v>167</v>
      </c>
    </row>
    <row r="17" spans="1:8" ht="30" customHeight="1">
      <c r="A17" s="88" t="s">
        <v>145</v>
      </c>
      <c r="B17" s="89">
        <f>VLOOKUP(B16,G22:H25,2,0)</f>
        <v>1</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202</v>
      </c>
      <c r="G38" s="79" t="s">
        <v>139</v>
      </c>
      <c r="H38" s="1" t="s">
        <v>140</v>
      </c>
    </row>
    <row r="39" spans="1:8" ht="30" customHeight="1">
      <c r="A39" s="88" t="s">
        <v>145</v>
      </c>
      <c r="B39" s="89">
        <f>VLOOKUP(B38,G56:H61,2,0)</f>
        <v>1</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81" customHeight="1">
      <c r="A47" s="99" t="s">
        <v>124</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6.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Schede'!B54,"non utilizzata")</f>
        <v>43</v>
      </c>
      <c r="D2" s="64" t="s">
        <v>132</v>
      </c>
      <c r="E2" s="64"/>
      <c r="F2" s="100" t="s">
        <v>133</v>
      </c>
      <c r="H2" s="1" t="s">
        <v>133</v>
      </c>
    </row>
    <row r="3" spans="1:8" ht="45" customHeight="1">
      <c r="A3" s="66" t="s">
        <v>255</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202</v>
      </c>
      <c r="G38" s="79" t="s">
        <v>139</v>
      </c>
      <c r="H38" s="1" t="s">
        <v>140</v>
      </c>
    </row>
    <row r="39" spans="1:8" ht="30" customHeight="1">
      <c r="A39" s="88" t="s">
        <v>145</v>
      </c>
      <c r="B39" s="89">
        <f>VLOOKUP(B38,G56:H61,2,0)</f>
        <v>1</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32.25" customHeight="1">
      <c r="A47" s="99" t="s">
        <v>125</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7.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Schede'!B55,"non utilizzata")</f>
        <v>44</v>
      </c>
      <c r="D2" s="64" t="s">
        <v>132</v>
      </c>
      <c r="E2" s="64"/>
      <c r="F2" s="100" t="s">
        <v>133</v>
      </c>
      <c r="H2" s="1" t="s">
        <v>133</v>
      </c>
    </row>
    <row r="3" spans="1:8" ht="45" customHeight="1">
      <c r="A3" s="66" t="s">
        <v>256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69" customHeight="1">
      <c r="A47" s="99" t="s">
        <v>126</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8.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Schede'!B56,"non utilizzata")</f>
        <v>45</v>
      </c>
      <c r="D2" s="64" t="s">
        <v>132</v>
      </c>
      <c r="E2" s="64"/>
      <c r="F2" s="100" t="s">
        <v>133</v>
      </c>
      <c r="H2" s="1" t="s">
        <v>133</v>
      </c>
    </row>
    <row r="3" spans="1:8" ht="45" customHeight="1">
      <c r="A3" s="66" t="s">
        <v>257</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203</v>
      </c>
      <c r="G38" s="79" t="s">
        <v>139</v>
      </c>
      <c r="H38" s="1" t="s">
        <v>140</v>
      </c>
    </row>
    <row r="39" spans="1:8" ht="30" customHeight="1">
      <c r="A39" s="88" t="s">
        <v>145</v>
      </c>
      <c r="B39" s="89">
        <f>VLOOKUP(B38,G56:H61,2,0)</f>
        <v>2</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6</v>
      </c>
    </row>
    <row r="45" spans="1:2" ht="30" customHeight="1">
      <c r="A45" s="102"/>
      <c r="B45" s="103"/>
    </row>
    <row r="46" spans="1:2" ht="30" customHeight="1">
      <c r="A46" s="67" t="s">
        <v>196</v>
      </c>
      <c r="B46" s="67"/>
    </row>
    <row r="47" spans="1:2" ht="53.25" customHeight="1">
      <c r="A47" s="99" t="s">
        <v>127</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49.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Schede'!B57,"non utilizzata")</f>
        <v>46</v>
      </c>
      <c r="D2" s="64" t="s">
        <v>132</v>
      </c>
      <c r="E2" s="64"/>
      <c r="F2" s="100" t="s">
        <v>133</v>
      </c>
      <c r="H2" s="1" t="s">
        <v>133</v>
      </c>
    </row>
    <row r="3" spans="1:8" ht="45" customHeight="1">
      <c r="A3" s="66" t="s">
        <v>258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178</v>
      </c>
      <c r="G22" s="79" t="s">
        <v>139</v>
      </c>
      <c r="H22" s="1" t="s">
        <v>140</v>
      </c>
    </row>
    <row r="23" spans="1:8" ht="30" customHeight="1">
      <c r="A23" s="88" t="s">
        <v>145</v>
      </c>
      <c r="B23" s="89">
        <f>VLOOKUP(B22,G31:H36,2,0)</f>
        <v>2</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78" customHeight="1">
      <c r="A47" s="99" t="s">
        <v>128</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E10" sqref="E10"/>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Schede'!B13,"non utilizzata")</f>
        <v>2</v>
      </c>
      <c r="D2" s="64" t="s">
        <v>132</v>
      </c>
      <c r="E2" s="64"/>
      <c r="F2" s="100" t="s">
        <v>133</v>
      </c>
      <c r="H2" s="1" t="s">
        <v>133</v>
      </c>
    </row>
    <row r="3" spans="1:8" ht="45" customHeight="1">
      <c r="A3" s="66" t="s">
        <v>206</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155</v>
      </c>
      <c r="G10" s="73" t="s">
        <v>151</v>
      </c>
      <c r="H10" s="1">
        <v>5</v>
      </c>
    </row>
    <row r="11" spans="1:2" ht="30" customHeight="1">
      <c r="A11" s="82" t="s">
        <v>145</v>
      </c>
      <c r="B11" s="78">
        <f>VLOOKUP(B10,G13:H15,2,0)</f>
        <v>2</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189</v>
      </c>
      <c r="G29" s="92" t="s">
        <v>175</v>
      </c>
      <c r="H29" s="1">
        <v>5</v>
      </c>
    </row>
    <row r="30" spans="1:2" ht="30" customHeight="1">
      <c r="A30" s="88" t="s">
        <v>145</v>
      </c>
      <c r="B30" s="89">
        <f>VLOOKUP(B29,G38:H43,2,0)</f>
        <v>2</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2</v>
      </c>
    </row>
    <row r="45" spans="1:2" ht="30" customHeight="1">
      <c r="A45" s="102"/>
      <c r="B45" s="103"/>
    </row>
    <row r="46" spans="1:2" ht="30" customHeight="1">
      <c r="A46" s="67" t="s">
        <v>196</v>
      </c>
      <c r="B46" s="67"/>
    </row>
    <row r="47" spans="1:2" ht="61.5" customHeight="1">
      <c r="A47" s="99" t="s">
        <v>93</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0.xml><?xml version="1.0" encoding="utf-8"?>
<worksheet xmlns="http://schemas.openxmlformats.org/spreadsheetml/2006/main" xmlns:r="http://schemas.openxmlformats.org/officeDocument/2006/relationships">
  <dimension ref="A2:H61"/>
  <sheetViews>
    <sheetView zoomScaleSheetLayoutView="100" workbookViewId="0" topLeftCell="A1">
      <selection activeCell="F2" sqref="F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Schede'!B58,"non utilizzata")</f>
        <v>47</v>
      </c>
      <c r="D2" s="64" t="s">
        <v>132</v>
      </c>
      <c r="E2" s="64"/>
      <c r="F2" s="100" t="s">
        <v>133</v>
      </c>
      <c r="H2" s="1" t="s">
        <v>133</v>
      </c>
    </row>
    <row r="3" spans="1:8" ht="45" customHeight="1">
      <c r="A3" s="66" t="s">
        <v>259</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146</v>
      </c>
      <c r="G7" s="76" t="s">
        <v>144</v>
      </c>
      <c r="H7" s="1">
        <v>2</v>
      </c>
    </row>
    <row r="8" spans="1:8" ht="30" customHeight="1">
      <c r="A8" s="77" t="s">
        <v>145</v>
      </c>
      <c r="B8" s="78">
        <f>VLOOKUP(B7,G5:H10,2,0)</f>
        <v>3</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183</v>
      </c>
      <c r="G22" s="79" t="s">
        <v>139</v>
      </c>
      <c r="H22" s="1" t="s">
        <v>140</v>
      </c>
    </row>
    <row r="23" spans="1:8" ht="30" customHeight="1">
      <c r="A23" s="88" t="s">
        <v>145</v>
      </c>
      <c r="B23" s="89">
        <f>VLOOKUP(B22,G31:H36,2,0)</f>
        <v>4</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204</v>
      </c>
      <c r="G38" s="79" t="s">
        <v>139</v>
      </c>
      <c r="H38" s="1" t="s">
        <v>140</v>
      </c>
    </row>
    <row r="39" spans="1:8" ht="30" customHeight="1">
      <c r="A39" s="88" t="s">
        <v>145</v>
      </c>
      <c r="B39" s="89">
        <f>VLOOKUP(B38,G56:H61,2,0)</f>
        <v>4</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ht="55.5" customHeight="1">
      <c r="A47" s="99" t="s">
        <v>129</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1.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8" sqref="C8"/>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Schede'!B59,"non utilizzata")</f>
        <v>48</v>
      </c>
      <c r="D2" s="64" t="s">
        <v>132</v>
      </c>
      <c r="E2" s="64"/>
      <c r="F2" s="100" t="s">
        <v>133</v>
      </c>
      <c r="H2" s="1" t="s">
        <v>133</v>
      </c>
    </row>
    <row r="3" spans="1:8" ht="45" customHeight="1">
      <c r="A3" s="66" t="s">
        <v>260</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151</v>
      </c>
      <c r="G7" s="76" t="s">
        <v>144</v>
      </c>
      <c r="H7" s="1">
        <v>2</v>
      </c>
    </row>
    <row r="8" spans="1:8" ht="30" customHeight="1">
      <c r="A8" s="77" t="s">
        <v>145</v>
      </c>
      <c r="B8" s="78">
        <f>VLOOKUP(B7,G5:H10,2,0)</f>
        <v>5</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169</v>
      </c>
    </row>
    <row r="17" spans="1:8" ht="30" customHeight="1">
      <c r="A17" s="88" t="s">
        <v>145</v>
      </c>
      <c r="B17" s="89">
        <f>VLOOKUP(B16,G22:H25,2,0)</f>
        <v>3</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180</v>
      </c>
      <c r="G22" s="79" t="s">
        <v>139</v>
      </c>
      <c r="H22" s="1" t="s">
        <v>140</v>
      </c>
    </row>
    <row r="23" spans="1:8" ht="30" customHeight="1">
      <c r="A23" s="88" t="s">
        <v>145</v>
      </c>
      <c r="B23" s="89">
        <f>VLOOKUP(B22,G31:H36,2,0)</f>
        <v>3</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6</v>
      </c>
    </row>
    <row r="45" spans="1:2" ht="30" customHeight="1">
      <c r="A45" s="102"/>
      <c r="B45" s="103"/>
    </row>
    <row r="46" spans="1:2" ht="30" customHeight="1">
      <c r="A46" s="67" t="s">
        <v>196</v>
      </c>
      <c r="B46" s="67"/>
    </row>
    <row r="47" spans="1:2" ht="86.25" customHeight="1">
      <c r="A47" s="99" t="s">
        <v>130</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2.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t="str">
        <f>IF(F2="SI",'Indice Schede'!B60,"non utilizzata")</f>
        <v>non utilizzata</v>
      </c>
      <c r="D2" s="64" t="s">
        <v>132</v>
      </c>
      <c r="E2" s="64"/>
      <c r="F2" s="65" t="s">
        <v>135</v>
      </c>
      <c r="H2" s="1" t="s">
        <v>133</v>
      </c>
    </row>
    <row r="3" spans="1:8" ht="45" customHeight="1">
      <c r="A3" s="66" t="s">
        <v>261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139</v>
      </c>
      <c r="G7" s="76" t="s">
        <v>144</v>
      </c>
      <c r="H7" s="1">
        <v>2</v>
      </c>
    </row>
    <row r="8" spans="1:8" ht="30" customHeight="1">
      <c r="A8" s="77" t="s">
        <v>145</v>
      </c>
      <c r="B8" s="78" t="str">
        <f>VLOOKUP(B7,G5:H10,2,0)</f>
        <v>-</v>
      </c>
      <c r="G8" s="79" t="s">
        <v>146</v>
      </c>
      <c r="H8" s="1">
        <v>3</v>
      </c>
    </row>
    <row r="9" spans="1:8" ht="30" customHeight="1">
      <c r="A9" s="72" t="s">
        <v>147</v>
      </c>
      <c r="B9" s="72"/>
      <c r="G9" s="73" t="s">
        <v>148</v>
      </c>
      <c r="H9" s="1">
        <v>4</v>
      </c>
    </row>
    <row r="10" spans="1:8" ht="30" customHeight="1">
      <c r="A10" s="80" t="s">
        <v>149</v>
      </c>
      <c r="B10" s="81" t="s">
        <v>139</v>
      </c>
      <c r="G10" s="73" t="s">
        <v>151</v>
      </c>
      <c r="H10" s="1">
        <v>5</v>
      </c>
    </row>
    <row r="11" spans="1:2" ht="30" customHeight="1">
      <c r="A11" s="82" t="s">
        <v>145</v>
      </c>
      <c r="B11" s="78" t="str">
        <f>VLOOKUP(B10,G13:H15,2,0)</f>
        <v>-</v>
      </c>
    </row>
    <row r="12" spans="1:7" ht="30" customHeight="1">
      <c r="A12" s="72" t="s">
        <v>152</v>
      </c>
      <c r="B12" s="72"/>
      <c r="G12" s="83"/>
    </row>
    <row r="13" spans="1:8" ht="30" customHeight="1">
      <c r="A13" s="84" t="s">
        <v>153</v>
      </c>
      <c r="B13" s="81" t="s">
        <v>139</v>
      </c>
      <c r="G13" s="79" t="s">
        <v>139</v>
      </c>
      <c r="H13" s="1" t="s">
        <v>140</v>
      </c>
    </row>
    <row r="14" spans="1:8" ht="30" customHeight="1">
      <c r="A14" s="82" t="s">
        <v>145</v>
      </c>
      <c r="B14" s="78" t="str">
        <f>VLOOKUP(B13,G17:H20,2,0)</f>
        <v>-</v>
      </c>
      <c r="G14" s="73" t="s">
        <v>155</v>
      </c>
      <c r="H14" s="1">
        <v>2</v>
      </c>
    </row>
    <row r="15" spans="1:8" ht="30" customHeight="1">
      <c r="A15" s="72" t="s">
        <v>156</v>
      </c>
      <c r="B15" s="72"/>
      <c r="G15" s="73" t="s">
        <v>150</v>
      </c>
      <c r="H15" s="1">
        <v>5</v>
      </c>
    </row>
    <row r="16" spans="1:2" ht="39" customHeight="1">
      <c r="A16" s="86" t="s">
        <v>157</v>
      </c>
      <c r="B16" s="75" t="s">
        <v>139</v>
      </c>
    </row>
    <row r="17" spans="1:8" ht="30" customHeight="1">
      <c r="A17" s="88" t="s">
        <v>145</v>
      </c>
      <c r="B17" s="89" t="str">
        <f>VLOOKUP(B16,G22:H25,2,0)</f>
        <v>-</v>
      </c>
      <c r="G17" s="79" t="s">
        <v>139</v>
      </c>
      <c r="H17" s="1" t="s">
        <v>140</v>
      </c>
    </row>
    <row r="18" spans="1:8" ht="30" customHeight="1">
      <c r="A18" s="72" t="s">
        <v>159</v>
      </c>
      <c r="B18" s="72"/>
      <c r="G18" s="90" t="s">
        <v>154</v>
      </c>
      <c r="H18" s="1">
        <v>1</v>
      </c>
    </row>
    <row r="19" spans="1:8" ht="30" customHeight="1">
      <c r="A19" s="91" t="s">
        <v>160</v>
      </c>
      <c r="B19" s="75" t="s">
        <v>139</v>
      </c>
      <c r="G19" s="92" t="s">
        <v>162</v>
      </c>
      <c r="H19" s="1">
        <v>3</v>
      </c>
    </row>
    <row r="20" spans="1:8" ht="30" customHeight="1">
      <c r="A20" s="88" t="s">
        <v>145</v>
      </c>
      <c r="B20" s="89" t="str">
        <f>VLOOKUP(B19,G27:H29,2,0)</f>
        <v>-</v>
      </c>
      <c r="G20" s="92" t="s">
        <v>163</v>
      </c>
      <c r="H20" s="1">
        <v>5</v>
      </c>
    </row>
    <row r="21" spans="1:2" ht="30" customHeight="1">
      <c r="A21" s="72" t="s">
        <v>164</v>
      </c>
      <c r="B21" s="72"/>
    </row>
    <row r="22" spans="1:8" ht="30" customHeight="1">
      <c r="A22" s="91" t="s">
        <v>165</v>
      </c>
      <c r="B22" s="75" t="s">
        <v>139</v>
      </c>
      <c r="G22" s="79" t="s">
        <v>139</v>
      </c>
      <c r="H22" s="1" t="s">
        <v>140</v>
      </c>
    </row>
    <row r="23" spans="1:8" ht="30" customHeight="1">
      <c r="A23" s="88" t="s">
        <v>145</v>
      </c>
      <c r="B23" s="89" t="str">
        <f>VLOOKUP(B22,G31:H36,2,0)</f>
        <v>-</v>
      </c>
      <c r="G23" s="90" t="s">
        <v>167</v>
      </c>
      <c r="H23" s="1">
        <v>1</v>
      </c>
    </row>
    <row r="24" spans="1:8" ht="30" customHeight="1">
      <c r="A24" s="93" t="s">
        <v>168</v>
      </c>
      <c r="B24" s="101" t="e">
        <f>#N/A</f>
        <v>#VALUE!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139</v>
      </c>
      <c r="G29" s="92" t="s">
        <v>175</v>
      </c>
      <c r="H29" s="1">
        <v>5</v>
      </c>
    </row>
    <row r="30" spans="1:2" ht="30" customHeight="1">
      <c r="A30" s="88" t="s">
        <v>145</v>
      </c>
      <c r="B30" s="89" t="str">
        <f>VLOOKUP(B29,G38:H43,2,0)</f>
        <v>-</v>
      </c>
    </row>
    <row r="31" spans="1:8" ht="30" customHeight="1">
      <c r="A31" s="72" t="s">
        <v>176</v>
      </c>
      <c r="B31" s="72"/>
      <c r="G31" s="79" t="s">
        <v>139</v>
      </c>
      <c r="H31" s="1" t="s">
        <v>140</v>
      </c>
    </row>
    <row r="32" spans="1:8" ht="42" customHeight="1">
      <c r="A32" s="91" t="s">
        <v>177</v>
      </c>
      <c r="B32" s="75" t="s">
        <v>139</v>
      </c>
      <c r="G32" s="90" t="s">
        <v>166</v>
      </c>
      <c r="H32" s="1">
        <v>1</v>
      </c>
    </row>
    <row r="33" spans="1:8" ht="43.5" customHeight="1">
      <c r="A33" s="88" t="s">
        <v>145</v>
      </c>
      <c r="B33" s="89" t="str">
        <f>VLOOKUP(B32,G27:H29,2,0)</f>
        <v>-</v>
      </c>
      <c r="G33" s="92" t="s">
        <v>178</v>
      </c>
      <c r="H33" s="1">
        <v>2</v>
      </c>
    </row>
    <row r="34" spans="1:8" ht="30" customHeight="1">
      <c r="A34" s="72" t="s">
        <v>179</v>
      </c>
      <c r="B34" s="72"/>
      <c r="G34" s="92" t="s">
        <v>180</v>
      </c>
      <c r="H34" s="1">
        <v>3</v>
      </c>
    </row>
    <row r="35" spans="1:8" ht="30" customHeight="1">
      <c r="A35" s="91" t="s">
        <v>181</v>
      </c>
      <c r="B35" s="75" t="s">
        <v>139</v>
      </c>
      <c r="G35" s="92" t="s">
        <v>183</v>
      </c>
      <c r="H35" s="1">
        <v>4</v>
      </c>
    </row>
    <row r="36" spans="1:8" ht="30" customHeight="1">
      <c r="A36" s="88" t="s">
        <v>145</v>
      </c>
      <c r="B36" s="89" t="str">
        <f>VLOOKUP(B35,G48:H54,2,0)</f>
        <v>-</v>
      </c>
      <c r="G36" s="92" t="s">
        <v>184</v>
      </c>
      <c r="H36" s="1">
        <v>5</v>
      </c>
    </row>
    <row r="37" spans="1:2" ht="30" customHeight="1">
      <c r="A37" s="72" t="s">
        <v>185</v>
      </c>
      <c r="B37" s="72"/>
    </row>
    <row r="38" spans="1:8" ht="30" customHeight="1">
      <c r="A38" s="91" t="s">
        <v>186</v>
      </c>
      <c r="B38" s="75" t="s">
        <v>139</v>
      </c>
      <c r="G38" s="79" t="s">
        <v>139</v>
      </c>
      <c r="H38" s="1" t="s">
        <v>140</v>
      </c>
    </row>
    <row r="39" spans="1:8" ht="30" customHeight="1">
      <c r="A39" s="88" t="s">
        <v>145</v>
      </c>
      <c r="B39" s="89" t="str">
        <f>VLOOKUP(B38,G56:H61,2,0)</f>
        <v>-</v>
      </c>
      <c r="G39" s="73" t="s">
        <v>174</v>
      </c>
      <c r="H39" s="1">
        <v>1</v>
      </c>
    </row>
    <row r="40" spans="1:8" ht="30" customHeight="1">
      <c r="A40" s="96" t="s">
        <v>188</v>
      </c>
      <c r="B40" s="101" t="e">
        <f>#N/A</f>
        <v>#VALUE!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str">
        <f>#N/A</f>
        <v>Presenti campi non compilati</v>
      </c>
    </row>
    <row r="45" spans="1:2" ht="30" customHeight="1">
      <c r="A45" s="102"/>
      <c r="B45" s="103"/>
    </row>
    <row r="46" spans="1:2" ht="30" customHeight="1">
      <c r="A46" s="67" t="s">
        <v>196</v>
      </c>
      <c r="B46" s="67"/>
    </row>
    <row r="47" spans="1:2" ht="30" customHeight="1">
      <c r="A47" s="99"/>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3.xml><?xml version="1.0" encoding="utf-8"?>
<worksheet xmlns="http://schemas.openxmlformats.org/spreadsheetml/2006/main" xmlns:r="http://schemas.openxmlformats.org/officeDocument/2006/relationships">
  <dimension ref="A2:H61"/>
  <sheetViews>
    <sheetView zoomScaleSheetLayoutView="100" workbookViewId="0" topLeftCell="A1">
      <selection activeCell="C1" sqref="C1"/>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t="str">
        <f>IF(F2="SI",'Indice Schede'!B60,"non utilizzata")</f>
        <v>non utilizzata</v>
      </c>
      <c r="D2" s="64" t="s">
        <v>132</v>
      </c>
      <c r="E2" s="64"/>
      <c r="F2" s="65" t="s">
        <v>135</v>
      </c>
      <c r="H2" s="1" t="s">
        <v>133</v>
      </c>
    </row>
    <row r="3" spans="1:8" ht="45" customHeight="1">
      <c r="A3" s="66" t="s">
        <v>261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139</v>
      </c>
      <c r="G7" s="76" t="s">
        <v>144</v>
      </c>
      <c r="H7" s="1">
        <v>2</v>
      </c>
    </row>
    <row r="8" spans="1:8" ht="30" customHeight="1">
      <c r="A8" s="77" t="s">
        <v>145</v>
      </c>
      <c r="B8" s="78" t="str">
        <f>VLOOKUP(B7,G5:H10,2,0)</f>
        <v>-</v>
      </c>
      <c r="G8" s="79" t="s">
        <v>146</v>
      </c>
      <c r="H8" s="1">
        <v>3</v>
      </c>
    </row>
    <row r="9" spans="1:8" ht="30" customHeight="1">
      <c r="A9" s="72" t="s">
        <v>147</v>
      </c>
      <c r="B9" s="72"/>
      <c r="G9" s="73" t="s">
        <v>148</v>
      </c>
      <c r="H9" s="1">
        <v>4</v>
      </c>
    </row>
    <row r="10" spans="1:8" ht="30" customHeight="1">
      <c r="A10" s="80" t="s">
        <v>149</v>
      </c>
      <c r="B10" s="81" t="s">
        <v>139</v>
      </c>
      <c r="G10" s="73" t="s">
        <v>151</v>
      </c>
      <c r="H10" s="1">
        <v>5</v>
      </c>
    </row>
    <row r="11" spans="1:2" ht="30" customHeight="1">
      <c r="A11" s="82" t="s">
        <v>145</v>
      </c>
      <c r="B11" s="78" t="str">
        <f>VLOOKUP(B10,G13:H15,2,0)</f>
        <v>-</v>
      </c>
    </row>
    <row r="12" spans="1:7" ht="30" customHeight="1">
      <c r="A12" s="72" t="s">
        <v>152</v>
      </c>
      <c r="B12" s="72"/>
      <c r="G12" s="83"/>
    </row>
    <row r="13" spans="1:8" ht="30" customHeight="1">
      <c r="A13" s="84" t="s">
        <v>153</v>
      </c>
      <c r="B13" s="81" t="s">
        <v>139</v>
      </c>
      <c r="G13" s="79" t="s">
        <v>139</v>
      </c>
      <c r="H13" s="1" t="s">
        <v>140</v>
      </c>
    </row>
    <row r="14" spans="1:8" ht="30" customHeight="1">
      <c r="A14" s="82" t="s">
        <v>145</v>
      </c>
      <c r="B14" s="78" t="str">
        <f>VLOOKUP(B13,G17:H20,2,0)</f>
        <v>-</v>
      </c>
      <c r="G14" s="73" t="s">
        <v>155</v>
      </c>
      <c r="H14" s="1">
        <v>2</v>
      </c>
    </row>
    <row r="15" spans="1:8" ht="30" customHeight="1">
      <c r="A15" s="72" t="s">
        <v>156</v>
      </c>
      <c r="B15" s="72"/>
      <c r="G15" s="73" t="s">
        <v>150</v>
      </c>
      <c r="H15" s="1">
        <v>5</v>
      </c>
    </row>
    <row r="16" spans="1:2" ht="39" customHeight="1">
      <c r="A16" s="86" t="s">
        <v>157</v>
      </c>
      <c r="B16" s="75" t="s">
        <v>139</v>
      </c>
    </row>
    <row r="17" spans="1:8" ht="30" customHeight="1">
      <c r="A17" s="88" t="s">
        <v>145</v>
      </c>
      <c r="B17" s="89" t="str">
        <f>VLOOKUP(B16,G22:H25,2,0)</f>
        <v>-</v>
      </c>
      <c r="G17" s="79" t="s">
        <v>139</v>
      </c>
      <c r="H17" s="1" t="s">
        <v>140</v>
      </c>
    </row>
    <row r="18" spans="1:8" ht="30" customHeight="1">
      <c r="A18" s="72" t="s">
        <v>159</v>
      </c>
      <c r="B18" s="72"/>
      <c r="G18" s="90" t="s">
        <v>154</v>
      </c>
      <c r="H18" s="1">
        <v>1</v>
      </c>
    </row>
    <row r="19" spans="1:8" ht="30" customHeight="1">
      <c r="A19" s="91" t="s">
        <v>160</v>
      </c>
      <c r="B19" s="75" t="s">
        <v>139</v>
      </c>
      <c r="G19" s="92" t="s">
        <v>162</v>
      </c>
      <c r="H19" s="1">
        <v>3</v>
      </c>
    </row>
    <row r="20" spans="1:8" ht="30" customHeight="1">
      <c r="A20" s="88" t="s">
        <v>145</v>
      </c>
      <c r="B20" s="89" t="str">
        <f>VLOOKUP(B19,G27:H29,2,0)</f>
        <v>-</v>
      </c>
      <c r="G20" s="92" t="s">
        <v>163</v>
      </c>
      <c r="H20" s="1">
        <v>5</v>
      </c>
    </row>
    <row r="21" spans="1:2" ht="30" customHeight="1">
      <c r="A21" s="72" t="s">
        <v>164</v>
      </c>
      <c r="B21" s="72"/>
    </row>
    <row r="22" spans="1:8" ht="30" customHeight="1">
      <c r="A22" s="91" t="s">
        <v>165</v>
      </c>
      <c r="B22" s="75" t="s">
        <v>139</v>
      </c>
      <c r="G22" s="79" t="s">
        <v>139</v>
      </c>
      <c r="H22" s="1" t="s">
        <v>140</v>
      </c>
    </row>
    <row r="23" spans="1:8" ht="30" customHeight="1">
      <c r="A23" s="88" t="s">
        <v>145</v>
      </c>
      <c r="B23" s="89" t="str">
        <f>VLOOKUP(B22,G31:H36,2,0)</f>
        <v>-</v>
      </c>
      <c r="G23" s="90" t="s">
        <v>167</v>
      </c>
      <c r="H23" s="1">
        <v>1</v>
      </c>
    </row>
    <row r="24" spans="1:8" ht="30" customHeight="1">
      <c r="A24" s="93" t="s">
        <v>168</v>
      </c>
      <c r="B24" s="101" t="e">
        <f>#N/A</f>
        <v>#VALUE!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139</v>
      </c>
      <c r="G29" s="92" t="s">
        <v>175</v>
      </c>
      <c r="H29" s="1">
        <v>5</v>
      </c>
    </row>
    <row r="30" spans="1:2" ht="30" customHeight="1">
      <c r="A30" s="88" t="s">
        <v>145</v>
      </c>
      <c r="B30" s="89" t="str">
        <f>VLOOKUP(B29,G38:H43,2,0)</f>
        <v>-</v>
      </c>
    </row>
    <row r="31" spans="1:8" ht="30" customHeight="1">
      <c r="A31" s="72" t="s">
        <v>176</v>
      </c>
      <c r="B31" s="72"/>
      <c r="G31" s="79" t="s">
        <v>139</v>
      </c>
      <c r="H31" s="1" t="s">
        <v>140</v>
      </c>
    </row>
    <row r="32" spans="1:8" ht="42" customHeight="1">
      <c r="A32" s="91" t="s">
        <v>177</v>
      </c>
      <c r="B32" s="75" t="s">
        <v>139</v>
      </c>
      <c r="G32" s="90" t="s">
        <v>166</v>
      </c>
      <c r="H32" s="1">
        <v>1</v>
      </c>
    </row>
    <row r="33" spans="1:8" ht="43.5" customHeight="1">
      <c r="A33" s="88" t="s">
        <v>145</v>
      </c>
      <c r="B33" s="89" t="str">
        <f>VLOOKUP(B32,G27:H29,2,0)</f>
        <v>-</v>
      </c>
      <c r="G33" s="92" t="s">
        <v>178</v>
      </c>
      <c r="H33" s="1">
        <v>2</v>
      </c>
    </row>
    <row r="34" spans="1:8" ht="30" customHeight="1">
      <c r="A34" s="72" t="s">
        <v>179</v>
      </c>
      <c r="B34" s="72"/>
      <c r="G34" s="92" t="s">
        <v>180</v>
      </c>
      <c r="H34" s="1">
        <v>3</v>
      </c>
    </row>
    <row r="35" spans="1:8" ht="30" customHeight="1">
      <c r="A35" s="91" t="s">
        <v>181</v>
      </c>
      <c r="B35" s="75" t="s">
        <v>139</v>
      </c>
      <c r="G35" s="92" t="s">
        <v>183</v>
      </c>
      <c r="H35" s="1">
        <v>4</v>
      </c>
    </row>
    <row r="36" spans="1:8" ht="30" customHeight="1">
      <c r="A36" s="88" t="s">
        <v>145</v>
      </c>
      <c r="B36" s="89" t="str">
        <f>VLOOKUP(B35,G48:H54,2,0)</f>
        <v>-</v>
      </c>
      <c r="G36" s="92" t="s">
        <v>184</v>
      </c>
      <c r="H36" s="1">
        <v>5</v>
      </c>
    </row>
    <row r="37" spans="1:2" ht="30" customHeight="1">
      <c r="A37" s="72" t="s">
        <v>185</v>
      </c>
      <c r="B37" s="72"/>
    </row>
    <row r="38" spans="1:8" ht="30" customHeight="1">
      <c r="A38" s="91" t="s">
        <v>186</v>
      </c>
      <c r="B38" s="75" t="s">
        <v>139</v>
      </c>
      <c r="G38" s="79" t="s">
        <v>139</v>
      </c>
      <c r="H38" s="1" t="s">
        <v>140</v>
      </c>
    </row>
    <row r="39" spans="1:8" ht="30" customHeight="1">
      <c r="A39" s="88" t="s">
        <v>145</v>
      </c>
      <c r="B39" s="89" t="str">
        <f>VLOOKUP(B38,G56:H61,2,0)</f>
        <v>-</v>
      </c>
      <c r="G39" s="73" t="s">
        <v>174</v>
      </c>
      <c r="H39" s="1">
        <v>1</v>
      </c>
    </row>
    <row r="40" spans="1:8" ht="30" customHeight="1">
      <c r="A40" s="96" t="s">
        <v>188</v>
      </c>
      <c r="B40" s="101" t="e">
        <f>#N/A</f>
        <v>#VALUE!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str">
        <f>#N/A</f>
        <v>Presenti campi non compilati</v>
      </c>
    </row>
    <row r="45" spans="1:2" ht="30" customHeight="1">
      <c r="A45" s="102"/>
      <c r="B45" s="103"/>
    </row>
    <row r="46" spans="1:2" ht="30" customHeight="1">
      <c r="A46" s="67" t="s">
        <v>196</v>
      </c>
      <c r="B46" s="67"/>
    </row>
    <row r="47" spans="1:2" ht="30" customHeight="1">
      <c r="A47" s="99"/>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4.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47" sqref="A47"/>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t="str">
        <f>IF(F2="SI",'Indice Schede'!B60,"non utilizzata")</f>
        <v>non utilizzata</v>
      </c>
      <c r="D2" s="64" t="s">
        <v>132</v>
      </c>
      <c r="E2" s="64"/>
      <c r="F2" s="65" t="s">
        <v>135</v>
      </c>
      <c r="H2" s="1" t="s">
        <v>133</v>
      </c>
    </row>
    <row r="3" spans="1:8" ht="45" customHeight="1">
      <c r="A3" s="66" t="s">
        <v>261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139</v>
      </c>
      <c r="G7" s="76" t="s">
        <v>144</v>
      </c>
      <c r="H7" s="1">
        <v>2</v>
      </c>
    </row>
    <row r="8" spans="1:8" ht="30" customHeight="1">
      <c r="A8" s="77" t="s">
        <v>145</v>
      </c>
      <c r="B8" s="78" t="str">
        <f>VLOOKUP(B7,G5:H10,2,0)</f>
        <v>-</v>
      </c>
      <c r="G8" s="79" t="s">
        <v>146</v>
      </c>
      <c r="H8" s="1">
        <v>3</v>
      </c>
    </row>
    <row r="9" spans="1:8" ht="30" customHeight="1">
      <c r="A9" s="72" t="s">
        <v>147</v>
      </c>
      <c r="B9" s="72"/>
      <c r="G9" s="73" t="s">
        <v>148</v>
      </c>
      <c r="H9" s="1">
        <v>4</v>
      </c>
    </row>
    <row r="10" spans="1:8" ht="30" customHeight="1">
      <c r="A10" s="80" t="s">
        <v>149</v>
      </c>
      <c r="B10" s="81" t="s">
        <v>139</v>
      </c>
      <c r="G10" s="73" t="s">
        <v>151</v>
      </c>
      <c r="H10" s="1">
        <v>5</v>
      </c>
    </row>
    <row r="11" spans="1:2" ht="30" customHeight="1">
      <c r="A11" s="82" t="s">
        <v>145</v>
      </c>
      <c r="B11" s="78" t="str">
        <f>VLOOKUP(B10,G13:H15,2,0)</f>
        <v>-</v>
      </c>
    </row>
    <row r="12" spans="1:7" ht="30" customHeight="1">
      <c r="A12" s="72" t="s">
        <v>152</v>
      </c>
      <c r="B12" s="72"/>
      <c r="G12" s="83"/>
    </row>
    <row r="13" spans="1:8" ht="30" customHeight="1">
      <c r="A13" s="84" t="s">
        <v>153</v>
      </c>
      <c r="B13" s="81" t="s">
        <v>139</v>
      </c>
      <c r="G13" s="79" t="s">
        <v>139</v>
      </c>
      <c r="H13" s="1" t="s">
        <v>140</v>
      </c>
    </row>
    <row r="14" spans="1:8" ht="30" customHeight="1">
      <c r="A14" s="82" t="s">
        <v>145</v>
      </c>
      <c r="B14" s="78" t="str">
        <f>VLOOKUP(B13,G17:H20,2,0)</f>
        <v>-</v>
      </c>
      <c r="G14" s="73" t="s">
        <v>155</v>
      </c>
      <c r="H14" s="1">
        <v>2</v>
      </c>
    </row>
    <row r="15" spans="1:8" ht="30" customHeight="1">
      <c r="A15" s="72" t="s">
        <v>156</v>
      </c>
      <c r="B15" s="72"/>
      <c r="G15" s="73" t="s">
        <v>150</v>
      </c>
      <c r="H15" s="1">
        <v>5</v>
      </c>
    </row>
    <row r="16" spans="1:2" ht="39" customHeight="1">
      <c r="A16" s="86" t="s">
        <v>157</v>
      </c>
      <c r="B16" s="75" t="s">
        <v>139</v>
      </c>
    </row>
    <row r="17" spans="1:8" ht="30" customHeight="1">
      <c r="A17" s="88" t="s">
        <v>145</v>
      </c>
      <c r="B17" s="89" t="str">
        <f>VLOOKUP(B16,G22:H25,2,0)</f>
        <v>-</v>
      </c>
      <c r="G17" s="79" t="s">
        <v>139</v>
      </c>
      <c r="H17" s="1" t="s">
        <v>140</v>
      </c>
    </row>
    <row r="18" spans="1:8" ht="30" customHeight="1">
      <c r="A18" s="72" t="s">
        <v>159</v>
      </c>
      <c r="B18" s="72"/>
      <c r="G18" s="90" t="s">
        <v>154</v>
      </c>
      <c r="H18" s="1">
        <v>1</v>
      </c>
    </row>
    <row r="19" spans="1:8" ht="30" customHeight="1">
      <c r="A19" s="91" t="s">
        <v>160</v>
      </c>
      <c r="B19" s="75" t="s">
        <v>139</v>
      </c>
      <c r="G19" s="92" t="s">
        <v>162</v>
      </c>
      <c r="H19" s="1">
        <v>3</v>
      </c>
    </row>
    <row r="20" spans="1:8" ht="30" customHeight="1">
      <c r="A20" s="88" t="s">
        <v>145</v>
      </c>
      <c r="B20" s="89" t="str">
        <f>VLOOKUP(B19,G27:H29,2,0)</f>
        <v>-</v>
      </c>
      <c r="G20" s="92" t="s">
        <v>163</v>
      </c>
      <c r="H20" s="1">
        <v>5</v>
      </c>
    </row>
    <row r="21" spans="1:2" ht="30" customHeight="1">
      <c r="A21" s="72" t="s">
        <v>164</v>
      </c>
      <c r="B21" s="72"/>
    </row>
    <row r="22" spans="1:8" ht="30" customHeight="1">
      <c r="A22" s="91" t="s">
        <v>165</v>
      </c>
      <c r="B22" s="75" t="s">
        <v>139</v>
      </c>
      <c r="G22" s="79" t="s">
        <v>139</v>
      </c>
      <c r="H22" s="1" t="s">
        <v>140</v>
      </c>
    </row>
    <row r="23" spans="1:8" ht="30" customHeight="1">
      <c r="A23" s="88" t="s">
        <v>145</v>
      </c>
      <c r="B23" s="89" t="str">
        <f>VLOOKUP(B22,G31:H36,2,0)</f>
        <v>-</v>
      </c>
      <c r="G23" s="90" t="s">
        <v>167</v>
      </c>
      <c r="H23" s="1">
        <v>1</v>
      </c>
    </row>
    <row r="24" spans="1:8" ht="30" customHeight="1">
      <c r="A24" s="93" t="s">
        <v>168</v>
      </c>
      <c r="B24" s="101" t="e">
        <f>#N/A</f>
        <v>#VALUE!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139</v>
      </c>
      <c r="G29" s="92" t="s">
        <v>175</v>
      </c>
      <c r="H29" s="1">
        <v>5</v>
      </c>
    </row>
    <row r="30" spans="1:2" ht="30" customHeight="1">
      <c r="A30" s="88" t="s">
        <v>145</v>
      </c>
      <c r="B30" s="89" t="str">
        <f>VLOOKUP(B29,G38:H43,2,0)</f>
        <v>-</v>
      </c>
    </row>
    <row r="31" spans="1:8" ht="30" customHeight="1">
      <c r="A31" s="72" t="s">
        <v>176</v>
      </c>
      <c r="B31" s="72"/>
      <c r="G31" s="79" t="s">
        <v>139</v>
      </c>
      <c r="H31" s="1" t="s">
        <v>140</v>
      </c>
    </row>
    <row r="32" spans="1:8" ht="42" customHeight="1">
      <c r="A32" s="91" t="s">
        <v>177</v>
      </c>
      <c r="B32" s="75" t="s">
        <v>139</v>
      </c>
      <c r="G32" s="90" t="s">
        <v>166</v>
      </c>
      <c r="H32" s="1">
        <v>1</v>
      </c>
    </row>
    <row r="33" spans="1:8" ht="43.5" customHeight="1">
      <c r="A33" s="88" t="s">
        <v>145</v>
      </c>
      <c r="B33" s="89" t="str">
        <f>VLOOKUP(B32,G27:H29,2,0)</f>
        <v>-</v>
      </c>
      <c r="G33" s="92" t="s">
        <v>178</v>
      </c>
      <c r="H33" s="1">
        <v>2</v>
      </c>
    </row>
    <row r="34" spans="1:8" ht="30" customHeight="1">
      <c r="A34" s="72" t="s">
        <v>179</v>
      </c>
      <c r="B34" s="72"/>
      <c r="G34" s="92" t="s">
        <v>180</v>
      </c>
      <c r="H34" s="1">
        <v>3</v>
      </c>
    </row>
    <row r="35" spans="1:8" ht="30" customHeight="1">
      <c r="A35" s="91" t="s">
        <v>181</v>
      </c>
      <c r="B35" s="75" t="s">
        <v>139</v>
      </c>
      <c r="G35" s="92" t="s">
        <v>183</v>
      </c>
      <c r="H35" s="1">
        <v>4</v>
      </c>
    </row>
    <row r="36" spans="1:8" ht="30" customHeight="1">
      <c r="A36" s="88" t="s">
        <v>145</v>
      </c>
      <c r="B36" s="89" t="str">
        <f>VLOOKUP(B35,G48:H54,2,0)</f>
        <v>-</v>
      </c>
      <c r="G36" s="92" t="s">
        <v>184</v>
      </c>
      <c r="H36" s="1">
        <v>5</v>
      </c>
    </row>
    <row r="37" spans="1:2" ht="30" customHeight="1">
      <c r="A37" s="72" t="s">
        <v>185</v>
      </c>
      <c r="B37" s="72"/>
    </row>
    <row r="38" spans="1:8" ht="30" customHeight="1">
      <c r="A38" s="91" t="s">
        <v>186</v>
      </c>
      <c r="B38" s="75" t="s">
        <v>139</v>
      </c>
      <c r="G38" s="79" t="s">
        <v>139</v>
      </c>
      <c r="H38" s="1" t="s">
        <v>140</v>
      </c>
    </row>
    <row r="39" spans="1:8" ht="30" customHeight="1">
      <c r="A39" s="88" t="s">
        <v>145</v>
      </c>
      <c r="B39" s="89" t="str">
        <f>VLOOKUP(B38,G56:H61,2,0)</f>
        <v>-</v>
      </c>
      <c r="G39" s="73" t="s">
        <v>174</v>
      </c>
      <c r="H39" s="1">
        <v>1</v>
      </c>
    </row>
    <row r="40" spans="1:8" ht="30" customHeight="1">
      <c r="A40" s="96" t="s">
        <v>188</v>
      </c>
      <c r="B40" s="101" t="e">
        <f>#N/A</f>
        <v>#VALUE!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str">
        <f>#N/A</f>
        <v>Presenti campi non compilati</v>
      </c>
    </row>
    <row r="45" spans="1:2" ht="30" customHeight="1">
      <c r="A45" s="102"/>
      <c r="B45" s="103"/>
    </row>
    <row r="46" spans="1:2" ht="30" customHeight="1">
      <c r="A46" s="67" t="s">
        <v>196</v>
      </c>
      <c r="B46" s="67"/>
    </row>
    <row r="47" spans="1:2" ht="30" customHeight="1">
      <c r="A47" s="99"/>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5.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47" sqref="A47"/>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t="str">
        <f>IF(F2="SI",'Indice Schede'!B60,"non utilizzata")</f>
        <v>non utilizzata</v>
      </c>
      <c r="D2" s="64" t="s">
        <v>132</v>
      </c>
      <c r="E2" s="64"/>
      <c r="F2" s="65" t="s">
        <v>135</v>
      </c>
      <c r="H2" s="1" t="s">
        <v>133</v>
      </c>
    </row>
    <row r="3" spans="1:8" ht="45" customHeight="1">
      <c r="A3" s="66" t="s">
        <v>261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139</v>
      </c>
      <c r="G7" s="76" t="s">
        <v>144</v>
      </c>
      <c r="H7" s="1">
        <v>2</v>
      </c>
    </row>
    <row r="8" spans="1:8" ht="30" customHeight="1">
      <c r="A8" s="77" t="s">
        <v>145</v>
      </c>
      <c r="B8" s="78" t="str">
        <f>VLOOKUP(B7,G5:H10,2,0)</f>
        <v>-</v>
      </c>
      <c r="G8" s="79" t="s">
        <v>146</v>
      </c>
      <c r="H8" s="1">
        <v>3</v>
      </c>
    </row>
    <row r="9" spans="1:8" ht="30" customHeight="1">
      <c r="A9" s="72" t="s">
        <v>147</v>
      </c>
      <c r="B9" s="72"/>
      <c r="G9" s="73" t="s">
        <v>148</v>
      </c>
      <c r="H9" s="1">
        <v>4</v>
      </c>
    </row>
    <row r="10" spans="1:8" ht="30" customHeight="1">
      <c r="A10" s="80" t="s">
        <v>149</v>
      </c>
      <c r="B10" s="81" t="s">
        <v>139</v>
      </c>
      <c r="G10" s="73" t="s">
        <v>151</v>
      </c>
      <c r="H10" s="1">
        <v>5</v>
      </c>
    </row>
    <row r="11" spans="1:2" ht="30" customHeight="1">
      <c r="A11" s="82" t="s">
        <v>145</v>
      </c>
      <c r="B11" s="78" t="str">
        <f>VLOOKUP(B10,G13:H15,2,0)</f>
        <v>-</v>
      </c>
    </row>
    <row r="12" spans="1:7" ht="30" customHeight="1">
      <c r="A12" s="72" t="s">
        <v>152</v>
      </c>
      <c r="B12" s="72"/>
      <c r="G12" s="83"/>
    </row>
    <row r="13" spans="1:8" ht="30" customHeight="1">
      <c r="A13" s="84" t="s">
        <v>153</v>
      </c>
      <c r="B13" s="81" t="s">
        <v>139</v>
      </c>
      <c r="G13" s="79" t="s">
        <v>139</v>
      </c>
      <c r="H13" s="1" t="s">
        <v>140</v>
      </c>
    </row>
    <row r="14" spans="1:8" ht="30" customHeight="1">
      <c r="A14" s="82" t="s">
        <v>145</v>
      </c>
      <c r="B14" s="78" t="str">
        <f>VLOOKUP(B13,G17:H20,2,0)</f>
        <v>-</v>
      </c>
      <c r="G14" s="73" t="s">
        <v>155</v>
      </c>
      <c r="H14" s="1">
        <v>2</v>
      </c>
    </row>
    <row r="15" spans="1:8" ht="30" customHeight="1">
      <c r="A15" s="72" t="s">
        <v>156</v>
      </c>
      <c r="B15" s="72"/>
      <c r="G15" s="73" t="s">
        <v>150</v>
      </c>
      <c r="H15" s="1">
        <v>5</v>
      </c>
    </row>
    <row r="16" spans="1:2" ht="39" customHeight="1">
      <c r="A16" s="86" t="s">
        <v>157</v>
      </c>
      <c r="B16" s="75" t="s">
        <v>139</v>
      </c>
    </row>
    <row r="17" spans="1:8" ht="30" customHeight="1">
      <c r="A17" s="88" t="s">
        <v>145</v>
      </c>
      <c r="B17" s="89" t="str">
        <f>VLOOKUP(B16,G22:H25,2,0)</f>
        <v>-</v>
      </c>
      <c r="G17" s="79" t="s">
        <v>139</v>
      </c>
      <c r="H17" s="1" t="s">
        <v>140</v>
      </c>
    </row>
    <row r="18" spans="1:8" ht="30" customHeight="1">
      <c r="A18" s="72" t="s">
        <v>159</v>
      </c>
      <c r="B18" s="72"/>
      <c r="G18" s="90" t="s">
        <v>154</v>
      </c>
      <c r="H18" s="1">
        <v>1</v>
      </c>
    </row>
    <row r="19" spans="1:8" ht="30" customHeight="1">
      <c r="A19" s="91" t="s">
        <v>160</v>
      </c>
      <c r="B19" s="75" t="s">
        <v>139</v>
      </c>
      <c r="G19" s="92" t="s">
        <v>162</v>
      </c>
      <c r="H19" s="1">
        <v>3</v>
      </c>
    </row>
    <row r="20" spans="1:8" ht="30" customHeight="1">
      <c r="A20" s="88" t="s">
        <v>145</v>
      </c>
      <c r="B20" s="89" t="str">
        <f>VLOOKUP(B19,G27:H29,2,0)</f>
        <v>-</v>
      </c>
      <c r="G20" s="92" t="s">
        <v>163</v>
      </c>
      <c r="H20" s="1">
        <v>5</v>
      </c>
    </row>
    <row r="21" spans="1:2" ht="30" customHeight="1">
      <c r="A21" s="72" t="s">
        <v>164</v>
      </c>
      <c r="B21" s="72"/>
    </row>
    <row r="22" spans="1:8" ht="30" customHeight="1">
      <c r="A22" s="91" t="s">
        <v>165</v>
      </c>
      <c r="B22" s="75" t="s">
        <v>139</v>
      </c>
      <c r="G22" s="79" t="s">
        <v>139</v>
      </c>
      <c r="H22" s="1" t="s">
        <v>140</v>
      </c>
    </row>
    <row r="23" spans="1:8" ht="30" customHeight="1">
      <c r="A23" s="88" t="s">
        <v>145</v>
      </c>
      <c r="B23" s="89" t="str">
        <f>VLOOKUP(B22,G31:H36,2,0)</f>
        <v>-</v>
      </c>
      <c r="G23" s="90" t="s">
        <v>167</v>
      </c>
      <c r="H23" s="1">
        <v>1</v>
      </c>
    </row>
    <row r="24" spans="1:8" ht="30" customHeight="1">
      <c r="A24" s="93" t="s">
        <v>168</v>
      </c>
      <c r="B24" s="101" t="e">
        <f>#N/A</f>
        <v>#VALUE!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139</v>
      </c>
      <c r="G29" s="92" t="s">
        <v>175</v>
      </c>
      <c r="H29" s="1">
        <v>5</v>
      </c>
    </row>
    <row r="30" spans="1:2" ht="30" customHeight="1">
      <c r="A30" s="88" t="s">
        <v>145</v>
      </c>
      <c r="B30" s="89" t="str">
        <f>VLOOKUP(B29,G38:H43,2,0)</f>
        <v>-</v>
      </c>
    </row>
    <row r="31" spans="1:8" ht="30" customHeight="1">
      <c r="A31" s="72" t="s">
        <v>176</v>
      </c>
      <c r="B31" s="72"/>
      <c r="G31" s="79" t="s">
        <v>139</v>
      </c>
      <c r="H31" s="1" t="s">
        <v>140</v>
      </c>
    </row>
    <row r="32" spans="1:8" ht="42" customHeight="1">
      <c r="A32" s="91" t="s">
        <v>177</v>
      </c>
      <c r="B32" s="75" t="s">
        <v>139</v>
      </c>
      <c r="G32" s="90" t="s">
        <v>166</v>
      </c>
      <c r="H32" s="1">
        <v>1</v>
      </c>
    </row>
    <row r="33" spans="1:8" ht="43.5" customHeight="1">
      <c r="A33" s="88" t="s">
        <v>145</v>
      </c>
      <c r="B33" s="89" t="str">
        <f>VLOOKUP(B32,G27:H29,2,0)</f>
        <v>-</v>
      </c>
      <c r="G33" s="92" t="s">
        <v>178</v>
      </c>
      <c r="H33" s="1">
        <v>2</v>
      </c>
    </row>
    <row r="34" spans="1:8" ht="30" customHeight="1">
      <c r="A34" s="72" t="s">
        <v>179</v>
      </c>
      <c r="B34" s="72"/>
      <c r="G34" s="92" t="s">
        <v>180</v>
      </c>
      <c r="H34" s="1">
        <v>3</v>
      </c>
    </row>
    <row r="35" spans="1:8" ht="30" customHeight="1">
      <c r="A35" s="91" t="s">
        <v>181</v>
      </c>
      <c r="B35" s="75" t="s">
        <v>139</v>
      </c>
      <c r="G35" s="92" t="s">
        <v>183</v>
      </c>
      <c r="H35" s="1">
        <v>4</v>
      </c>
    </row>
    <row r="36" spans="1:8" ht="30" customHeight="1">
      <c r="A36" s="88" t="s">
        <v>145</v>
      </c>
      <c r="B36" s="89" t="str">
        <f>VLOOKUP(B35,G48:H54,2,0)</f>
        <v>-</v>
      </c>
      <c r="G36" s="92" t="s">
        <v>184</v>
      </c>
      <c r="H36" s="1">
        <v>5</v>
      </c>
    </row>
    <row r="37" spans="1:2" ht="30" customHeight="1">
      <c r="A37" s="72" t="s">
        <v>185</v>
      </c>
      <c r="B37" s="72"/>
    </row>
    <row r="38" spans="1:8" ht="30" customHeight="1">
      <c r="A38" s="91" t="s">
        <v>186</v>
      </c>
      <c r="B38" s="75" t="s">
        <v>139</v>
      </c>
      <c r="G38" s="79" t="s">
        <v>139</v>
      </c>
      <c r="H38" s="1" t="s">
        <v>140</v>
      </c>
    </row>
    <row r="39" spans="1:8" ht="30" customHeight="1">
      <c r="A39" s="88" t="s">
        <v>145</v>
      </c>
      <c r="B39" s="89" t="str">
        <f>VLOOKUP(B38,G56:H61,2,0)</f>
        <v>-</v>
      </c>
      <c r="G39" s="73" t="s">
        <v>174</v>
      </c>
      <c r="H39" s="1">
        <v>1</v>
      </c>
    </row>
    <row r="40" spans="1:8" ht="30" customHeight="1">
      <c r="A40" s="96" t="s">
        <v>188</v>
      </c>
      <c r="B40" s="101" t="e">
        <f>#N/A</f>
        <v>#VALUE!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str">
        <f>#N/A</f>
        <v>Presenti campi non compilati</v>
      </c>
    </row>
    <row r="45" spans="1:2" ht="30" customHeight="1">
      <c r="A45" s="102"/>
      <c r="B45" s="103"/>
    </row>
    <row r="46" spans="1:2" ht="30" customHeight="1">
      <c r="A46" s="67" t="s">
        <v>196</v>
      </c>
      <c r="B46" s="67"/>
    </row>
    <row r="47" spans="1:2" ht="30" customHeight="1">
      <c r="A47" s="99"/>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56.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t="str">
        <f>IF(F2="SI",'Indice Schede'!B60,"non utilizzata")</f>
        <v>non utilizzata</v>
      </c>
      <c r="D2" s="64" t="s">
        <v>132</v>
      </c>
      <c r="E2" s="64"/>
      <c r="F2" s="65" t="s">
        <v>135</v>
      </c>
      <c r="H2" s="1" t="s">
        <v>133</v>
      </c>
    </row>
    <row r="3" spans="1:8" ht="45" customHeight="1">
      <c r="A3" s="66" t="s">
        <v>261</v>
      </c>
      <c r="B3" s="66"/>
      <c r="H3" s="1" t="s">
        <v>135</v>
      </c>
    </row>
    <row r="4" spans="1:6" ht="31.5" customHeight="1">
      <c r="A4" s="67" t="s">
        <v>136</v>
      </c>
      <c r="B4" s="67"/>
      <c r="D4" s="6" t="s">
        <v>25</v>
      </c>
      <c r="E4" s="6"/>
      <c r="F4" s="6"/>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75" t="s">
        <v>139</v>
      </c>
      <c r="G7" s="76" t="s">
        <v>144</v>
      </c>
      <c r="H7" s="1">
        <v>2</v>
      </c>
    </row>
    <row r="8" spans="1:8" ht="30" customHeight="1">
      <c r="A8" s="77" t="s">
        <v>145</v>
      </c>
      <c r="B8" s="78" t="str">
        <f>VLOOKUP(B7,G5:H10,2,0)</f>
        <v>-</v>
      </c>
      <c r="G8" s="79" t="s">
        <v>146</v>
      </c>
      <c r="H8" s="1">
        <v>3</v>
      </c>
    </row>
    <row r="9" spans="1:8" ht="30" customHeight="1">
      <c r="A9" s="72" t="s">
        <v>147</v>
      </c>
      <c r="B9" s="72"/>
      <c r="G9" s="73" t="s">
        <v>148</v>
      </c>
      <c r="H9" s="1">
        <v>4</v>
      </c>
    </row>
    <row r="10" spans="1:8" ht="30" customHeight="1">
      <c r="A10" s="80" t="s">
        <v>149</v>
      </c>
      <c r="B10" s="81" t="s">
        <v>139</v>
      </c>
      <c r="G10" s="73" t="s">
        <v>151</v>
      </c>
      <c r="H10" s="1">
        <v>5</v>
      </c>
    </row>
    <row r="11" spans="1:2" ht="30" customHeight="1">
      <c r="A11" s="82" t="s">
        <v>145</v>
      </c>
      <c r="B11" s="78" t="str">
        <f>VLOOKUP(B10,G13:H15,2,0)</f>
        <v>-</v>
      </c>
    </row>
    <row r="12" spans="1:7" ht="30" customHeight="1">
      <c r="A12" s="72" t="s">
        <v>152</v>
      </c>
      <c r="B12" s="72"/>
      <c r="G12" s="83"/>
    </row>
    <row r="13" spans="1:8" ht="30" customHeight="1">
      <c r="A13" s="84" t="s">
        <v>153</v>
      </c>
      <c r="B13" s="81" t="s">
        <v>139</v>
      </c>
      <c r="G13" s="79" t="s">
        <v>139</v>
      </c>
      <c r="H13" s="1" t="s">
        <v>140</v>
      </c>
    </row>
    <row r="14" spans="1:8" ht="30" customHeight="1">
      <c r="A14" s="82" t="s">
        <v>145</v>
      </c>
      <c r="B14" s="78" t="str">
        <f>VLOOKUP(B13,G17:H20,2,0)</f>
        <v>-</v>
      </c>
      <c r="G14" s="73" t="s">
        <v>155</v>
      </c>
      <c r="H14" s="1">
        <v>2</v>
      </c>
    </row>
    <row r="15" spans="1:8" ht="30" customHeight="1">
      <c r="A15" s="72" t="s">
        <v>156</v>
      </c>
      <c r="B15" s="72"/>
      <c r="G15" s="73" t="s">
        <v>150</v>
      </c>
      <c r="H15" s="1">
        <v>5</v>
      </c>
    </row>
    <row r="16" spans="1:2" ht="39" customHeight="1">
      <c r="A16" s="86" t="s">
        <v>157</v>
      </c>
      <c r="B16" s="75" t="s">
        <v>139</v>
      </c>
    </row>
    <row r="17" spans="1:8" ht="30" customHeight="1">
      <c r="A17" s="88" t="s">
        <v>145</v>
      </c>
      <c r="B17" s="89" t="str">
        <f>VLOOKUP(B16,G22:H25,2,0)</f>
        <v>-</v>
      </c>
      <c r="G17" s="79" t="s">
        <v>139</v>
      </c>
      <c r="H17" s="1" t="s">
        <v>140</v>
      </c>
    </row>
    <row r="18" spans="1:8" ht="30" customHeight="1">
      <c r="A18" s="72" t="s">
        <v>159</v>
      </c>
      <c r="B18" s="72"/>
      <c r="G18" s="90" t="s">
        <v>154</v>
      </c>
      <c r="H18" s="1">
        <v>1</v>
      </c>
    </row>
    <row r="19" spans="1:8" ht="30" customHeight="1">
      <c r="A19" s="91" t="s">
        <v>160</v>
      </c>
      <c r="B19" s="75" t="s">
        <v>139</v>
      </c>
      <c r="G19" s="92" t="s">
        <v>162</v>
      </c>
      <c r="H19" s="1">
        <v>3</v>
      </c>
    </row>
    <row r="20" spans="1:8" ht="30" customHeight="1">
      <c r="A20" s="88" t="s">
        <v>145</v>
      </c>
      <c r="B20" s="89" t="str">
        <f>VLOOKUP(B19,G27:H29,2,0)</f>
        <v>-</v>
      </c>
      <c r="G20" s="92" t="s">
        <v>163</v>
      </c>
      <c r="H20" s="1">
        <v>5</v>
      </c>
    </row>
    <row r="21" spans="1:2" ht="30" customHeight="1">
      <c r="A21" s="72" t="s">
        <v>164</v>
      </c>
      <c r="B21" s="72"/>
    </row>
    <row r="22" spans="1:8" ht="30" customHeight="1">
      <c r="A22" s="91" t="s">
        <v>165</v>
      </c>
      <c r="B22" s="75" t="s">
        <v>139</v>
      </c>
      <c r="G22" s="79" t="s">
        <v>139</v>
      </c>
      <c r="H22" s="1" t="s">
        <v>140</v>
      </c>
    </row>
    <row r="23" spans="1:8" ht="30" customHeight="1">
      <c r="A23" s="88" t="s">
        <v>145</v>
      </c>
      <c r="B23" s="89" t="str">
        <f>VLOOKUP(B22,G31:H36,2,0)</f>
        <v>-</v>
      </c>
      <c r="G23" s="90" t="s">
        <v>167</v>
      </c>
      <c r="H23" s="1">
        <v>1</v>
      </c>
    </row>
    <row r="24" spans="1:8" ht="30" customHeight="1">
      <c r="A24" s="93" t="s">
        <v>168</v>
      </c>
      <c r="B24" s="101" t="e">
        <f>#N/A</f>
        <v>#VALUE!</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75" t="s">
        <v>139</v>
      </c>
      <c r="G29" s="92" t="s">
        <v>175</v>
      </c>
      <c r="H29" s="1">
        <v>5</v>
      </c>
    </row>
    <row r="30" spans="1:2" ht="30" customHeight="1">
      <c r="A30" s="88" t="s">
        <v>145</v>
      </c>
      <c r="B30" s="89" t="str">
        <f>VLOOKUP(B29,G38:H43,2,0)</f>
        <v>-</v>
      </c>
    </row>
    <row r="31" spans="1:8" ht="30" customHeight="1">
      <c r="A31" s="72" t="s">
        <v>176</v>
      </c>
      <c r="B31" s="72"/>
      <c r="G31" s="79" t="s">
        <v>139</v>
      </c>
      <c r="H31" s="1" t="s">
        <v>140</v>
      </c>
    </row>
    <row r="32" spans="1:8" ht="42" customHeight="1">
      <c r="A32" s="91" t="s">
        <v>177</v>
      </c>
      <c r="B32" s="75" t="s">
        <v>139</v>
      </c>
      <c r="G32" s="90" t="s">
        <v>166</v>
      </c>
      <c r="H32" s="1">
        <v>1</v>
      </c>
    </row>
    <row r="33" spans="1:8" ht="43.5" customHeight="1">
      <c r="A33" s="88" t="s">
        <v>145</v>
      </c>
      <c r="B33" s="89" t="str">
        <f>VLOOKUP(B32,G27:H29,2,0)</f>
        <v>-</v>
      </c>
      <c r="G33" s="92" t="s">
        <v>178</v>
      </c>
      <c r="H33" s="1">
        <v>2</v>
      </c>
    </row>
    <row r="34" spans="1:8" ht="30" customHeight="1">
      <c r="A34" s="72" t="s">
        <v>179</v>
      </c>
      <c r="B34" s="72"/>
      <c r="G34" s="92" t="s">
        <v>180</v>
      </c>
      <c r="H34" s="1">
        <v>3</v>
      </c>
    </row>
    <row r="35" spans="1:8" ht="30" customHeight="1">
      <c r="A35" s="91" t="s">
        <v>181</v>
      </c>
      <c r="B35" s="75" t="s">
        <v>139</v>
      </c>
      <c r="G35" s="92" t="s">
        <v>183</v>
      </c>
      <c r="H35" s="1">
        <v>4</v>
      </c>
    </row>
    <row r="36" spans="1:8" ht="30" customHeight="1">
      <c r="A36" s="88" t="s">
        <v>145</v>
      </c>
      <c r="B36" s="89" t="str">
        <f>VLOOKUP(B35,G48:H54,2,0)</f>
        <v>-</v>
      </c>
      <c r="G36" s="92" t="s">
        <v>184</v>
      </c>
      <c r="H36" s="1">
        <v>5</v>
      </c>
    </row>
    <row r="37" spans="1:2" ht="30" customHeight="1">
      <c r="A37" s="72" t="s">
        <v>185</v>
      </c>
      <c r="B37" s="72"/>
    </row>
    <row r="38" spans="1:8" ht="30" customHeight="1">
      <c r="A38" s="91" t="s">
        <v>186</v>
      </c>
      <c r="B38" s="75" t="s">
        <v>139</v>
      </c>
      <c r="G38" s="79" t="s">
        <v>139</v>
      </c>
      <c r="H38" s="1" t="s">
        <v>140</v>
      </c>
    </row>
    <row r="39" spans="1:8" ht="30" customHeight="1">
      <c r="A39" s="88" t="s">
        <v>145</v>
      </c>
      <c r="B39" s="89" t="str">
        <f>VLOOKUP(B38,G56:H61,2,0)</f>
        <v>-</v>
      </c>
      <c r="G39" s="73" t="s">
        <v>174</v>
      </c>
      <c r="H39" s="1">
        <v>1</v>
      </c>
    </row>
    <row r="40" spans="1:8" ht="30" customHeight="1">
      <c r="A40" s="96" t="s">
        <v>188</v>
      </c>
      <c r="B40" s="101" t="e">
        <f>#N/A</f>
        <v>#VALUE!</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t="str">
        <f>#N/A</f>
        <v>Presenti campi non compilati</v>
      </c>
    </row>
    <row r="45" spans="1:2" ht="30" customHeight="1">
      <c r="A45" s="102"/>
      <c r="B45" s="103"/>
    </row>
    <row r="46" spans="1:2" ht="30" customHeight="1">
      <c r="A46" s="67" t="s">
        <v>196</v>
      </c>
      <c r="B46" s="67"/>
    </row>
    <row r="47" spans="1:2" ht="30" customHeight="1">
      <c r="A47" s="99"/>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6.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3" sqref="A3"/>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Schede'!B14,"non utilizzata")</f>
        <v>3</v>
      </c>
      <c r="D2" s="64" t="s">
        <v>132</v>
      </c>
      <c r="E2" s="64"/>
      <c r="F2" s="100" t="s">
        <v>133</v>
      </c>
      <c r="H2" s="1" t="s">
        <v>133</v>
      </c>
    </row>
    <row r="3" spans="1:8" ht="45" customHeight="1">
      <c r="A3" s="66" t="s">
        <v>207</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144</v>
      </c>
      <c r="G7" s="76" t="s">
        <v>144</v>
      </c>
      <c r="H7" s="1">
        <v>2</v>
      </c>
    </row>
    <row r="8" spans="1:8" ht="30" customHeight="1">
      <c r="A8" s="77" t="s">
        <v>145</v>
      </c>
      <c r="B8" s="78">
        <f>VLOOKUP(B7,G5:H10,2,0)</f>
        <v>2</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175</v>
      </c>
      <c r="G19" s="92" t="s">
        <v>162</v>
      </c>
      <c r="H19" s="1">
        <v>3</v>
      </c>
    </row>
    <row r="20" spans="1:8" ht="30" customHeight="1">
      <c r="A20" s="88" t="s">
        <v>145</v>
      </c>
      <c r="B20" s="89">
        <f>VLOOKUP(B19,G27:H29,2,0)</f>
        <v>5</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191</v>
      </c>
      <c r="G29" s="92" t="s">
        <v>175</v>
      </c>
      <c r="H29" s="1">
        <v>5</v>
      </c>
    </row>
    <row r="30" spans="1:2" ht="30" customHeight="1">
      <c r="A30" s="88" t="s">
        <v>145</v>
      </c>
      <c r="B30" s="89">
        <f>VLOOKUP(B29,G38:H43,2,0)</f>
        <v>3</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VLOOKUP(B35,G48:H54,2,0)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3</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9</v>
      </c>
    </row>
    <row r="45" spans="1:2" ht="30" customHeight="1">
      <c r="A45" s="102"/>
      <c r="B45" s="103"/>
    </row>
    <row r="46" spans="1:2" ht="30" customHeight="1">
      <c r="A46" s="67" t="s">
        <v>196</v>
      </c>
      <c r="B46" s="67"/>
    </row>
    <row r="47" spans="1:2" ht="81.75" customHeight="1">
      <c r="A47" s="99" t="s">
        <v>94</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7.xml><?xml version="1.0" encoding="utf-8"?>
<worksheet xmlns="http://schemas.openxmlformats.org/spreadsheetml/2006/main" xmlns:r="http://schemas.openxmlformats.org/officeDocument/2006/relationships">
  <dimension ref="A2:H61"/>
  <sheetViews>
    <sheetView zoomScaleSheetLayoutView="100" workbookViewId="0" topLeftCell="A1">
      <selection activeCell="D4" sqref="D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Schede'!B15,"non utilizzata")</f>
        <v>4</v>
      </c>
      <c r="D2" s="64" t="s">
        <v>132</v>
      </c>
      <c r="E2" s="64"/>
      <c r="F2" s="100" t="s">
        <v>133</v>
      </c>
      <c r="H2" s="1" t="s">
        <v>133</v>
      </c>
    </row>
    <row r="3" spans="1:8" ht="45" customHeight="1">
      <c r="A3" s="66" t="s">
        <v>208</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2</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191</v>
      </c>
      <c r="G29" s="92" t="s">
        <v>175</v>
      </c>
      <c r="H29" s="1">
        <v>5</v>
      </c>
    </row>
    <row r="30" spans="1:2" ht="30" customHeight="1">
      <c r="A30" s="88" t="s">
        <v>145</v>
      </c>
      <c r="B30" s="89">
        <f>VLOOKUP(B29,G38:H43,2,0)</f>
        <v>3</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2</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4</v>
      </c>
    </row>
    <row r="45" spans="1:2" ht="30" customHeight="1">
      <c r="A45" s="102"/>
      <c r="B45" s="103"/>
    </row>
    <row r="46" spans="1:2" ht="30" customHeight="1">
      <c r="A46" s="67" t="s">
        <v>196</v>
      </c>
      <c r="B46" s="67"/>
    </row>
    <row r="47" spans="1:2" s="35" customFormat="1" ht="78.75" customHeight="1">
      <c r="A47" s="99" t="s">
        <v>95</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8.xml><?xml version="1.0" encoding="utf-8"?>
<worksheet xmlns="http://schemas.openxmlformats.org/spreadsheetml/2006/main" xmlns:r="http://schemas.openxmlformats.org/officeDocument/2006/relationships">
  <dimension ref="A2:H61"/>
  <sheetViews>
    <sheetView zoomScaleSheetLayoutView="100" workbookViewId="0" topLeftCell="A43">
      <selection activeCell="A52" sqref="A52"/>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Schede'!B16,"non utilizzata")</f>
        <v>5</v>
      </c>
      <c r="D2" s="64" t="s">
        <v>132</v>
      </c>
      <c r="E2" s="64"/>
      <c r="F2" s="100" t="s">
        <v>133</v>
      </c>
      <c r="H2" s="1" t="s">
        <v>133</v>
      </c>
    </row>
    <row r="3" spans="1:8" ht="45" customHeight="1">
      <c r="A3" s="66" t="s">
        <v>209</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148</v>
      </c>
      <c r="G7" s="76" t="s">
        <v>144</v>
      </c>
      <c r="H7" s="1">
        <v>2</v>
      </c>
    </row>
    <row r="8" spans="1:8" ht="30" customHeight="1">
      <c r="A8" s="77" t="s">
        <v>145</v>
      </c>
      <c r="B8" s="78">
        <f>VLOOKUP(B7,G5:H10,2,0)</f>
        <v>4</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3</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182</v>
      </c>
      <c r="G35" s="92" t="s">
        <v>183</v>
      </c>
      <c r="H35" s="1">
        <v>4</v>
      </c>
    </row>
    <row r="36" spans="1:8" ht="30" customHeight="1">
      <c r="A36" s="88" t="s">
        <v>145</v>
      </c>
      <c r="B36" s="89">
        <f>VLOOKUP(B35,G48:H54,2,0)</f>
        <v>1</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3</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9</v>
      </c>
    </row>
    <row r="45" spans="1:2" ht="30" customHeight="1">
      <c r="A45" s="102"/>
      <c r="B45" s="103"/>
    </row>
    <row r="46" spans="1:2" ht="30" customHeight="1">
      <c r="A46" s="67" t="s">
        <v>196</v>
      </c>
      <c r="B46" s="67"/>
    </row>
    <row r="47" spans="1:2" ht="80.25" customHeight="1">
      <c r="A47" s="99" t="s">
        <v>95</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Criterio" prompt="Selezionare una delle possibili opzioni dal menu a tendina" sqref="B10">
      <formula1>$G$13:$G$15</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8">
      <formula1>$G$56:$G$61</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xl/worksheets/sheet9.xml><?xml version="1.0" encoding="utf-8"?>
<worksheet xmlns="http://schemas.openxmlformats.org/spreadsheetml/2006/main" xmlns:r="http://schemas.openxmlformats.org/officeDocument/2006/relationships">
  <dimension ref="A2:H61"/>
  <sheetViews>
    <sheetView zoomScaleSheetLayoutView="100" workbookViewId="0" topLeftCell="A1">
      <selection activeCell="A4" sqref="A4"/>
    </sheetView>
  </sheetViews>
  <sheetFormatPr defaultColWidth="9.140625" defaultRowHeight="12.75"/>
  <cols>
    <col min="1" max="1" width="86.28125" style="1" customWidth="1"/>
    <col min="2" max="2" width="42.28125" style="1" customWidth="1"/>
    <col min="3" max="3" width="5.57421875" style="1" customWidth="1"/>
    <col min="4" max="6" width="8.7109375" style="1" customWidth="1"/>
    <col min="7" max="8" width="0" style="1" hidden="1" customWidth="1"/>
    <col min="9" max="16384" width="8.7109375" style="1" customWidth="1"/>
  </cols>
  <sheetData>
    <row r="2" spans="1:8" ht="24" customHeight="1">
      <c r="A2" s="62" t="s">
        <v>131</v>
      </c>
      <c r="B2" s="63">
        <f>IF(F2="SI",'Indice Schede'!B17,"non utilizzata")</f>
        <v>6</v>
      </c>
      <c r="D2" s="64" t="s">
        <v>132</v>
      </c>
      <c r="E2" s="64"/>
      <c r="F2" s="100" t="s">
        <v>133</v>
      </c>
      <c r="H2" s="1" t="s">
        <v>133</v>
      </c>
    </row>
    <row r="3" spans="1:8" ht="45" customHeight="1">
      <c r="A3" s="66" t="s">
        <v>210</v>
      </c>
      <c r="B3" s="66"/>
      <c r="H3" s="1" t="s">
        <v>135</v>
      </c>
    </row>
    <row r="4" spans="1:6" ht="31.5" customHeight="1">
      <c r="A4" s="67" t="s">
        <v>136</v>
      </c>
      <c r="B4" s="67"/>
      <c r="D4" s="68" t="s">
        <v>25</v>
      </c>
      <c r="E4" s="68"/>
      <c r="F4" s="68"/>
    </row>
    <row r="5" spans="1:8" ht="12.75">
      <c r="A5" s="69" t="s">
        <v>137</v>
      </c>
      <c r="B5" s="70" t="s">
        <v>138</v>
      </c>
      <c r="G5" s="71" t="s">
        <v>139</v>
      </c>
      <c r="H5" s="1" t="s">
        <v>140</v>
      </c>
    </row>
    <row r="6" spans="1:8" ht="30" customHeight="1">
      <c r="A6" s="72" t="s">
        <v>141</v>
      </c>
      <c r="B6" s="72"/>
      <c r="G6" s="73" t="s">
        <v>142</v>
      </c>
      <c r="H6" s="1">
        <v>1</v>
      </c>
    </row>
    <row r="7" spans="1:8" ht="30" customHeight="1">
      <c r="A7" s="74" t="s">
        <v>143</v>
      </c>
      <c r="B7" s="87" t="s">
        <v>142</v>
      </c>
      <c r="G7" s="76" t="s">
        <v>144</v>
      </c>
      <c r="H7" s="1">
        <v>2</v>
      </c>
    </row>
    <row r="8" spans="1:8" ht="30" customHeight="1">
      <c r="A8" s="77" t="s">
        <v>145</v>
      </c>
      <c r="B8" s="78">
        <f>VLOOKUP(B7,G5:H10,2,0)</f>
        <v>1</v>
      </c>
      <c r="G8" s="79" t="s">
        <v>146</v>
      </c>
      <c r="H8" s="1">
        <v>3</v>
      </c>
    </row>
    <row r="9" spans="1:8" ht="30" customHeight="1">
      <c r="A9" s="72" t="s">
        <v>147</v>
      </c>
      <c r="B9" s="72"/>
      <c r="G9" s="73" t="s">
        <v>148</v>
      </c>
      <c r="H9" s="1">
        <v>4</v>
      </c>
    </row>
    <row r="10" spans="1:8" ht="30" customHeight="1">
      <c r="A10" s="80" t="s">
        <v>149</v>
      </c>
      <c r="B10" s="85" t="s">
        <v>150</v>
      </c>
      <c r="G10" s="73" t="s">
        <v>151</v>
      </c>
      <c r="H10" s="1">
        <v>5</v>
      </c>
    </row>
    <row r="11" spans="1:2" ht="30" customHeight="1">
      <c r="A11" s="82" t="s">
        <v>145</v>
      </c>
      <c r="B11" s="78">
        <f>VLOOKUP(B10,G13:H15,2,0)</f>
        <v>5</v>
      </c>
    </row>
    <row r="12" spans="1:7" ht="30" customHeight="1">
      <c r="A12" s="72" t="s">
        <v>152</v>
      </c>
      <c r="B12" s="72"/>
      <c r="G12" s="83"/>
    </row>
    <row r="13" spans="1:8" ht="30" customHeight="1">
      <c r="A13" s="84" t="s">
        <v>153</v>
      </c>
      <c r="B13" s="85" t="s">
        <v>154</v>
      </c>
      <c r="G13" s="79" t="s">
        <v>139</v>
      </c>
      <c r="H13" s="1" t="s">
        <v>140</v>
      </c>
    </row>
    <row r="14" spans="1:8" ht="30" customHeight="1">
      <c r="A14" s="82" t="s">
        <v>145</v>
      </c>
      <c r="B14" s="78">
        <f>VLOOKUP(B13,G17:H20,2,0)</f>
        <v>1</v>
      </c>
      <c r="G14" s="73" t="s">
        <v>155</v>
      </c>
      <c r="H14" s="1">
        <v>2</v>
      </c>
    </row>
    <row r="15" spans="1:8" ht="30" customHeight="1">
      <c r="A15" s="72" t="s">
        <v>156</v>
      </c>
      <c r="B15" s="72"/>
      <c r="G15" s="73" t="s">
        <v>150</v>
      </c>
      <c r="H15" s="1">
        <v>5</v>
      </c>
    </row>
    <row r="16" spans="1:2" ht="39" customHeight="1">
      <c r="A16" s="86" t="s">
        <v>157</v>
      </c>
      <c r="B16" s="87" t="s">
        <v>158</v>
      </c>
    </row>
    <row r="17" spans="1:8" ht="30" customHeight="1">
      <c r="A17" s="88" t="s">
        <v>145</v>
      </c>
      <c r="B17" s="89">
        <f>VLOOKUP(B16,G22:H25,2,0)</f>
        <v>5</v>
      </c>
      <c r="G17" s="79" t="s">
        <v>139</v>
      </c>
      <c r="H17" s="1" t="s">
        <v>140</v>
      </c>
    </row>
    <row r="18" spans="1:8" ht="30" customHeight="1">
      <c r="A18" s="72" t="s">
        <v>159</v>
      </c>
      <c r="B18" s="72"/>
      <c r="G18" s="90" t="s">
        <v>154</v>
      </c>
      <c r="H18" s="1">
        <v>1</v>
      </c>
    </row>
    <row r="19" spans="1:8" ht="30" customHeight="1">
      <c r="A19" s="91" t="s">
        <v>160</v>
      </c>
      <c r="B19" s="87" t="s">
        <v>161</v>
      </c>
      <c r="G19" s="92" t="s">
        <v>162</v>
      </c>
      <c r="H19" s="1">
        <v>3</v>
      </c>
    </row>
    <row r="20" spans="1:8" ht="30" customHeight="1">
      <c r="A20" s="88" t="s">
        <v>145</v>
      </c>
      <c r="B20" s="89">
        <f>VLOOKUP(B19,G27:H29,2,0)</f>
        <v>1</v>
      </c>
      <c r="G20" s="92" t="s">
        <v>163</v>
      </c>
      <c r="H20" s="1">
        <v>5</v>
      </c>
    </row>
    <row r="21" spans="1:2" ht="30" customHeight="1">
      <c r="A21" s="72" t="s">
        <v>164</v>
      </c>
      <c r="B21" s="72"/>
    </row>
    <row r="22" spans="1:8" ht="30" customHeight="1">
      <c r="A22" s="91" t="s">
        <v>165</v>
      </c>
      <c r="B22" s="87" t="s">
        <v>166</v>
      </c>
      <c r="G22" s="79" t="s">
        <v>139</v>
      </c>
      <c r="H22" s="1" t="s">
        <v>140</v>
      </c>
    </row>
    <row r="23" spans="1:8" ht="30" customHeight="1">
      <c r="A23" s="88" t="s">
        <v>145</v>
      </c>
      <c r="B23" s="89">
        <f>VLOOKUP(B22,G31:H36,2,0)</f>
        <v>1</v>
      </c>
      <c r="G23" s="90" t="s">
        <v>167</v>
      </c>
      <c r="H23" s="1">
        <v>1</v>
      </c>
    </row>
    <row r="24" spans="1:8" ht="30" customHeight="1">
      <c r="A24" s="93" t="s">
        <v>168</v>
      </c>
      <c r="B24" s="101">
        <v>1</v>
      </c>
      <c r="G24" s="95" t="s">
        <v>169</v>
      </c>
      <c r="H24" s="1">
        <v>3</v>
      </c>
    </row>
    <row r="25" spans="1:8" ht="30" customHeight="1">
      <c r="A25" s="73" t="s">
        <v>170</v>
      </c>
      <c r="B25" s="73"/>
      <c r="G25" s="90" t="s">
        <v>158</v>
      </c>
      <c r="H25" s="1">
        <v>5</v>
      </c>
    </row>
    <row r="26" ht="9.75" customHeight="1"/>
    <row r="27" spans="1:8" ht="30" customHeight="1">
      <c r="A27" s="67" t="s">
        <v>171</v>
      </c>
      <c r="B27" s="67"/>
      <c r="G27" s="79" t="s">
        <v>139</v>
      </c>
      <c r="H27" s="1" t="s">
        <v>140</v>
      </c>
    </row>
    <row r="28" spans="1:8" ht="30" customHeight="1">
      <c r="A28" s="72" t="s">
        <v>172</v>
      </c>
      <c r="B28" s="72"/>
      <c r="G28" s="90" t="s">
        <v>161</v>
      </c>
      <c r="H28" s="1">
        <v>1</v>
      </c>
    </row>
    <row r="29" spans="1:8" ht="66.75" customHeight="1">
      <c r="A29" s="91" t="s">
        <v>173</v>
      </c>
      <c r="B29" s="87" t="s">
        <v>174</v>
      </c>
      <c r="G29" s="92" t="s">
        <v>175</v>
      </c>
      <c r="H29" s="1">
        <v>5</v>
      </c>
    </row>
    <row r="30" spans="1:2" ht="30" customHeight="1">
      <c r="A30" s="88" t="s">
        <v>145</v>
      </c>
      <c r="B30" s="89">
        <f>VLOOKUP(B29,G38:H43,2,0)</f>
        <v>1</v>
      </c>
    </row>
    <row r="31" spans="1:8" ht="30" customHeight="1">
      <c r="A31" s="72" t="s">
        <v>176</v>
      </c>
      <c r="B31" s="72"/>
      <c r="G31" s="79" t="s">
        <v>139</v>
      </c>
      <c r="H31" s="1" t="s">
        <v>140</v>
      </c>
    </row>
    <row r="32" spans="1:8" ht="42" customHeight="1">
      <c r="A32" s="91" t="s">
        <v>177</v>
      </c>
      <c r="B32" s="87" t="s">
        <v>161</v>
      </c>
      <c r="G32" s="90" t="s">
        <v>166</v>
      </c>
      <c r="H32" s="1">
        <v>1</v>
      </c>
    </row>
    <row r="33" spans="1:8" ht="43.5" customHeight="1">
      <c r="A33" s="88" t="s">
        <v>145</v>
      </c>
      <c r="B33" s="89">
        <f>VLOOKUP(B32,G27:H29,2,0)</f>
        <v>1</v>
      </c>
      <c r="G33" s="92" t="s">
        <v>178</v>
      </c>
      <c r="H33" s="1">
        <v>2</v>
      </c>
    </row>
    <row r="34" spans="1:8" ht="30" customHeight="1">
      <c r="A34" s="72" t="s">
        <v>179</v>
      </c>
      <c r="B34" s="72"/>
      <c r="G34" s="92" t="s">
        <v>180</v>
      </c>
      <c r="H34" s="1">
        <v>3</v>
      </c>
    </row>
    <row r="35" spans="1:8" ht="30" customHeight="1">
      <c r="A35" s="91" t="s">
        <v>181</v>
      </c>
      <c r="B35" s="87" t="s">
        <v>197</v>
      </c>
      <c r="G35" s="92" t="s">
        <v>183</v>
      </c>
      <c r="H35" s="1">
        <v>4</v>
      </c>
    </row>
    <row r="36" spans="1:8" ht="30" customHeight="1">
      <c r="A36" s="88" t="s">
        <v>145</v>
      </c>
      <c r="B36" s="89">
        <f>VLOOKUP(B35,G48:H54,2,0)</f>
        <v>0</v>
      </c>
      <c r="G36" s="92" t="s">
        <v>184</v>
      </c>
      <c r="H36" s="1">
        <v>5</v>
      </c>
    </row>
    <row r="37" spans="1:2" ht="30" customHeight="1">
      <c r="A37" s="72" t="s">
        <v>185</v>
      </c>
      <c r="B37" s="72"/>
    </row>
    <row r="38" spans="1:8" ht="30" customHeight="1">
      <c r="A38" s="91" t="s">
        <v>186</v>
      </c>
      <c r="B38" s="87" t="s">
        <v>187</v>
      </c>
      <c r="G38" s="79" t="s">
        <v>139</v>
      </c>
      <c r="H38" s="1" t="s">
        <v>140</v>
      </c>
    </row>
    <row r="39" spans="1:8" ht="30" customHeight="1">
      <c r="A39" s="88" t="s">
        <v>145</v>
      </c>
      <c r="B39" s="89">
        <f>VLOOKUP(B38,G56:H61,2,0)</f>
        <v>3</v>
      </c>
      <c r="G39" s="73" t="s">
        <v>174</v>
      </c>
      <c r="H39" s="1">
        <v>1</v>
      </c>
    </row>
    <row r="40" spans="1:8" ht="30" customHeight="1">
      <c r="A40" s="96" t="s">
        <v>188</v>
      </c>
      <c r="B40" s="101">
        <v>1</v>
      </c>
      <c r="G40" s="73" t="s">
        <v>189</v>
      </c>
      <c r="H40" s="1">
        <v>2</v>
      </c>
    </row>
    <row r="41" spans="1:8" ht="30" customHeight="1">
      <c r="A41" s="73" t="s">
        <v>190</v>
      </c>
      <c r="B41" s="73"/>
      <c r="G41" s="73" t="s">
        <v>191</v>
      </c>
      <c r="H41" s="1">
        <v>3</v>
      </c>
    </row>
    <row r="42" spans="1:8" ht="30" customHeight="1">
      <c r="A42" s="97"/>
      <c r="B42" s="97"/>
      <c r="G42" s="73" t="s">
        <v>192</v>
      </c>
      <c r="H42" s="1">
        <v>4</v>
      </c>
    </row>
    <row r="43" spans="1:8" ht="30" customHeight="1">
      <c r="A43" s="67" t="s">
        <v>193</v>
      </c>
      <c r="B43" s="67"/>
      <c r="G43" s="73" t="s">
        <v>194</v>
      </c>
      <c r="H43" s="1">
        <v>5</v>
      </c>
    </row>
    <row r="44" spans="1:2" ht="30" customHeight="1">
      <c r="A44" s="98" t="s">
        <v>195</v>
      </c>
      <c r="B44" s="101">
        <v>1</v>
      </c>
    </row>
    <row r="45" spans="1:2" ht="30" customHeight="1">
      <c r="A45" s="102"/>
      <c r="B45" s="103"/>
    </row>
    <row r="46" spans="1:2" ht="30" customHeight="1">
      <c r="A46" s="67" t="s">
        <v>196</v>
      </c>
      <c r="B46" s="67"/>
    </row>
    <row r="47" spans="1:2" ht="55.5" customHeight="1">
      <c r="A47" s="99" t="s">
        <v>96</v>
      </c>
      <c r="B47" s="99"/>
    </row>
    <row r="48" spans="7:8" ht="12.75" customHeight="1">
      <c r="G48" s="79" t="s">
        <v>139</v>
      </c>
      <c r="H48" s="1" t="s">
        <v>140</v>
      </c>
    </row>
    <row r="49" spans="7:8" ht="7.5" customHeight="1">
      <c r="G49" s="73" t="s">
        <v>197</v>
      </c>
      <c r="H49" s="1">
        <v>0</v>
      </c>
    </row>
    <row r="50" spans="7:8" ht="30" customHeight="1">
      <c r="G50" s="73" t="s">
        <v>182</v>
      </c>
      <c r="H50" s="1">
        <v>1</v>
      </c>
    </row>
    <row r="51" spans="7:8" ht="30" customHeight="1">
      <c r="G51" s="73" t="s">
        <v>198</v>
      </c>
      <c r="H51" s="1">
        <v>2</v>
      </c>
    </row>
    <row r="52" spans="7:8" ht="30" customHeight="1">
      <c r="G52" s="73" t="s">
        <v>199</v>
      </c>
      <c r="H52" s="1">
        <v>3</v>
      </c>
    </row>
    <row r="53" spans="7:8" ht="30" customHeight="1">
      <c r="G53" s="73" t="s">
        <v>200</v>
      </c>
      <c r="H53" s="1">
        <v>4</v>
      </c>
    </row>
    <row r="54" spans="7:8" ht="30" customHeight="1">
      <c r="G54" s="73" t="s">
        <v>201</v>
      </c>
      <c r="H54" s="1">
        <v>5</v>
      </c>
    </row>
    <row r="55" ht="30" customHeight="1"/>
    <row r="56" spans="7:8" ht="30" customHeight="1">
      <c r="G56" s="79" t="s">
        <v>139</v>
      </c>
      <c r="H56" s="1" t="s">
        <v>140</v>
      </c>
    </row>
    <row r="57" spans="7:8" ht="30" customHeight="1">
      <c r="G57" s="73" t="s">
        <v>202</v>
      </c>
      <c r="H57" s="1">
        <v>1</v>
      </c>
    </row>
    <row r="58" spans="7:8" ht="30" customHeight="1">
      <c r="G58" s="73" t="s">
        <v>203</v>
      </c>
      <c r="H58" s="1">
        <v>2</v>
      </c>
    </row>
    <row r="59" spans="7:8" ht="30" customHeight="1">
      <c r="G59" s="73" t="s">
        <v>187</v>
      </c>
      <c r="H59" s="1">
        <v>3</v>
      </c>
    </row>
    <row r="60" spans="7:8" ht="30" customHeight="1">
      <c r="G60" s="73" t="s">
        <v>204</v>
      </c>
      <c r="H60" s="1">
        <v>4</v>
      </c>
    </row>
    <row r="61" spans="7:8" ht="30" customHeight="1">
      <c r="G61" s="73" t="s">
        <v>205</v>
      </c>
      <c r="H61" s="1">
        <v>5</v>
      </c>
    </row>
    <row r="62" ht="30" customHeight="1"/>
    <row r="63" ht="30" customHeight="1"/>
    <row r="64" ht="30" customHeight="1"/>
    <row r="65" ht="30" customHeight="1"/>
    <row r="66" ht="30" customHeight="1"/>
    <row r="67" ht="30" customHeight="1"/>
    <row r="68" ht="30" customHeight="1"/>
  </sheetData>
  <sheetProtection selectLockedCells="1" selectUnlockedCells="1"/>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type="list" allowBlank="1" showInputMessage="1" showErrorMessage="1" promptTitle="Impatto" prompt="Selezionare una delle possibili opzioni dal menu a tendina" sqref="B38">
      <formula1>$G$56:$G$61</formula1>
      <formula2>0</formula2>
    </dataValidation>
    <dataValidation type="list" allowBlank="1" showInputMessage="1" showErrorMessage="1" promptTitle="Impatto" prompt="Selezionare una delle possibili opzioni dal menu a tendina" sqref="B35">
      <formula1>$G$48:$G$54</formula1>
      <formula2>0</formula2>
    </dataValidation>
    <dataValidation type="list" allowBlank="1" showInputMessage="1" showErrorMessage="1" promptTitle="Impatto" prompt="Selezionare una delle possibili opzioni dal menu a tendina" sqref="B32">
      <formula1>$G$27:$G$29</formula1>
      <formula2>0</formula2>
    </dataValidation>
    <dataValidation type="list" allowBlank="1" showInputMessage="1" showErrorMessage="1" promptTitle="Impatto" prompt="Selezionare una delle possibili opzioni dal menu a tendina" sqref="B29">
      <formula1>$G$38:$G$43</formula1>
      <formula2>0</formula2>
    </dataValidation>
    <dataValidation type="list" allowBlank="1" showInputMessage="1" showErrorMessage="1" promptTitle="Seleziona" prompt="Selezionare una delle possibili opzioni dal menu a tendina" sqref="F2">
      <formula1>$H$2:$H$3</formula1>
      <formula2>0</formula2>
    </dataValidation>
    <dataValidation type="list" allowBlank="1" showInputMessage="1" showErrorMessage="1" promptTitle="Criterio" prompt="Selezionare una delle possibili opzioni dal menu a tendina" sqref="B22">
      <formula1>$G$31:$G$36</formula1>
      <formula2>0</formula2>
    </dataValidation>
    <dataValidation type="list" allowBlank="1" showInputMessage="1" showErrorMessage="1" promptTitle="Criterio" prompt="Selezionare una delle possibili opzioni dal menu a tendina" sqref="B19">
      <formula1>$G$27:$G$29</formula1>
      <formula2>0</formula2>
    </dataValidation>
    <dataValidation type="list" allowBlank="1" showInputMessage="1" showErrorMessage="1" promptTitle="Criterio" prompt="Selezionare una delle possibili opzioni dal menu a tendina" sqref="B16">
      <formula1>$G$22:$G$25</formula1>
      <formula2>0</formula2>
    </dataValidation>
    <dataValidation type="list" allowBlank="1" showInputMessage="1" showErrorMessage="1" promptTitle="Criterio" prompt="Selezionare una delle possibili opzioni dal menu a tendina" sqref="B7">
      <formula1>$G$5:$G$10</formula1>
      <formula2>0</formula2>
    </dataValidation>
    <dataValidation type="list" allowBlank="1" showInputMessage="1" showErrorMessage="1" promptTitle="Criterio" prompt="Selezionare una delle possibili opzioni dal menu a tendina" sqref="B13">
      <formula1>$G$17:$G$20</formula1>
      <formula2>0</formula2>
    </dataValidation>
    <dataValidation type="list" allowBlank="1" showInputMessage="1" showErrorMessage="1" promptTitle="Criterio" prompt="Selezionare una delle possibili opzioni dal menu a tendina" sqref="B10">
      <formula1>$G$13:$G$15</formula1>
      <formula2>0</formula2>
    </dataValidation>
  </dataValidations>
  <hyperlinks>
    <hyperlink ref="D4" location="Indice Schede!A1" display="Torna all'indice"/>
  </hyperlinks>
  <printOptions/>
  <pageMargins left="0.7" right="0.7" top="0.75" bottom="0.75" header="0.5118055555555555" footer="0.5118055555555555"/>
  <pageSetup horizontalDpi="300" verticalDpi="300" orientation="portrait" paperSize="9" scale="68"/>
  <rowBreaks count="1" manualBreakCount="1">
    <brk id="26"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Carfagna</cp:lastModifiedBy>
  <dcterms:modified xsi:type="dcterms:W3CDTF">2020-01-09T12:07:12Z</dcterms:modified>
  <cp:category/>
  <cp:version/>
  <cp:contentType/>
  <cp:contentStatus/>
</cp:coreProperties>
</file>